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1.xml" ContentType="application/vnd.openxmlformats-officedocument.spreadsheetml.chart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tables/table12.xml" ContentType="application/vnd.openxmlformats-officedocument.spreadsheetml.table+xml"/>
  <Override PartName="/xl/queryTables/queryTable12.xml" ContentType="application/vnd.openxmlformats-officedocument.spreadsheetml.queryTable+xml"/>
  <Override PartName="/xl/tables/table13.xml" ContentType="application/vnd.openxmlformats-officedocument.spreadsheetml.table+xml"/>
  <Override PartName="/xl/queryTables/queryTable13.xml" ContentType="application/vnd.openxmlformats-officedocument.spreadsheetml.queryTable+xml"/>
  <Override PartName="/xl/tables/table14.xml" ContentType="application/vnd.openxmlformats-officedocument.spreadsheetml.table+xml"/>
  <Override PartName="/xl/queryTables/queryTable14.xml" ContentType="application/vnd.openxmlformats-officedocument.spreadsheetml.queryTable+xml"/>
  <Override PartName="/xl/tables/table15.xml" ContentType="application/vnd.openxmlformats-officedocument.spreadsheetml.table+xml"/>
  <Override PartName="/xl/queryTables/queryTable15.xml" ContentType="application/vnd.openxmlformats-officedocument.spreadsheetml.queryTable+xml"/>
  <Override PartName="/xl/tables/table16.xml" ContentType="application/vnd.openxmlformats-officedocument.spreadsheetml.table+xml"/>
  <Override PartName="/xl/queryTables/queryTable16.xml" ContentType="application/vnd.openxmlformats-officedocument.spreadsheetml.queryTable+xml"/>
  <Override PartName="/xl/tables/table17.xml" ContentType="application/vnd.openxmlformats-officedocument.spreadsheetml.table+xml"/>
  <Override PartName="/xl/queryTables/queryTable17.xml" ContentType="application/vnd.openxmlformats-officedocument.spreadsheetml.queryTable+xml"/>
  <Override PartName="/xl/tables/table18.xml" ContentType="application/vnd.openxmlformats-officedocument.spreadsheetml.table+xml"/>
  <Override PartName="/xl/queryTables/queryTable18.xml" ContentType="application/vnd.openxmlformats-officedocument.spreadsheetml.queryTable+xml"/>
  <Override PartName="/xl/tables/table19.xml" ContentType="application/vnd.openxmlformats-officedocument.spreadsheetml.table+xml"/>
  <Override PartName="/xl/queryTables/queryTable19.xml" ContentType="application/vnd.openxmlformats-officedocument.spreadsheetml.queryTable+xml"/>
  <Override PartName="/xl/tables/table20.xml" ContentType="application/vnd.openxmlformats-officedocument.spreadsheetml.table+xml"/>
  <Override PartName="/xl/queryTables/queryTable20.xml" ContentType="application/vnd.openxmlformats-officedocument.spreadsheetml.queryTable+xml"/>
  <Override PartName="/xl/tables/table21.xml" ContentType="application/vnd.openxmlformats-officedocument.spreadsheetml.table+xml"/>
  <Override PartName="/xl/queryTables/queryTable21.xml" ContentType="application/vnd.openxmlformats-officedocument.spreadsheetml.queryTable+xml"/>
  <Override PartName="/xl/tables/table22.xml" ContentType="application/vnd.openxmlformats-officedocument.spreadsheetml.table+xml"/>
  <Override PartName="/xl/queryTables/queryTable22.xml" ContentType="application/vnd.openxmlformats-officedocument.spreadsheetml.queryTable+xml"/>
  <Override PartName="/xl/tables/table23.xml" ContentType="application/vnd.openxmlformats-officedocument.spreadsheetml.table+xml"/>
  <Override PartName="/xl/queryTables/queryTable23.xml" ContentType="application/vnd.openxmlformats-officedocument.spreadsheetml.queryTable+xml"/>
  <Override PartName="/xl/tables/table24.xml" ContentType="application/vnd.openxmlformats-officedocument.spreadsheetml.table+xml"/>
  <Override PartName="/xl/queryTables/queryTable24.xml" ContentType="application/vnd.openxmlformats-officedocument.spreadsheetml.queryTable+xml"/>
  <Override PartName="/xl/tables/table25.xml" ContentType="application/vnd.openxmlformats-officedocument.spreadsheetml.table+xml"/>
  <Override PartName="/xl/queryTables/queryTable25.xml" ContentType="application/vnd.openxmlformats-officedocument.spreadsheetml.queryTable+xml"/>
  <Override PartName="/xl/tables/table26.xml" ContentType="application/vnd.openxmlformats-officedocument.spreadsheetml.table+xml"/>
  <Override PartName="/xl/queryTables/queryTable26.xml" ContentType="application/vnd.openxmlformats-officedocument.spreadsheetml.queryTable+xml"/>
  <Override PartName="/xl/tables/table27.xml" ContentType="application/vnd.openxmlformats-officedocument.spreadsheetml.table+xml"/>
  <Override PartName="/xl/queryTables/queryTable27.xml" ContentType="application/vnd.openxmlformats-officedocument.spreadsheetml.queryTable+xml"/>
  <Override PartName="/xl/tables/table28.xml" ContentType="application/vnd.openxmlformats-officedocument.spreadsheetml.table+xml"/>
  <Override PartName="/xl/queryTables/queryTable28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  <Override PartName="/xl/richData/rdRichValueTypes.xml" ContentType="application/vnd.ms-excel.rdrichvaluetypes+xml"/>
  <Override PartName="/xl/richData/rdrichvalue.xml" ContentType="application/vnd.ms-excel.rdrichvalue+xml"/>
  <Override PartName="/xl/richData/rdrichvaluestructure.xml" ContentType="application/vnd.ms-excel.rdrichvaluestructure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HODOR\Documents\HAT Footy Tipping\2024\results\"/>
    </mc:Choice>
  </mc:AlternateContent>
  <xr:revisionPtr revIDLastSave="0" documentId="13_ncr:1_{28E87E8A-0DDF-414A-BE59-37D4D6A76834}" xr6:coauthVersionLast="47" xr6:coauthVersionMax="47" xr10:uidLastSave="{00000000-0000-0000-0000-000000000000}"/>
  <bookViews>
    <workbookView xWindow="820" yWindow="-110" windowWidth="37690" windowHeight="21820" firstSheet="1" activeTab="1" xr2:uid="{8A071D0E-518D-419D-91B3-3E24B592F0E0}"/>
  </bookViews>
  <sheets>
    <sheet name="zLadder" sheetId="55" state="hidden" r:id="rId1"/>
    <sheet name="Results" sheetId="1" r:id="rId2"/>
    <sheet name="PowerTipping" sheetId="51" r:id="rId3"/>
    <sheet name="GroupResults" sheetId="54" r:id="rId4"/>
    <sheet name="Stats" sheetId="39" r:id="rId5"/>
    <sheet name="TeamLadderPositions2" sheetId="63" state="hidden" r:id="rId6"/>
    <sheet name="LadderRoundByRound" sheetId="64" r:id="rId7"/>
    <sheet name="Groups" sheetId="28" state="hidden" r:id="rId8"/>
    <sheet name="zTippingResultsByGroup" sheetId="58" state="hidden" r:id="rId9"/>
    <sheet name="TipperLadderPos" sheetId="9" state="hidden" r:id="rId10"/>
    <sheet name="TeamLadderPositions" sheetId="10" state="hidden" r:id="rId11"/>
    <sheet name="RoundTips" sheetId="30" state="hidden" r:id="rId12"/>
    <sheet name="Matches" sheetId="27" state="hidden" r:id="rId13"/>
    <sheet name="Scratchpad" sheetId="37" state="hidden" r:id="rId14"/>
    <sheet name="TeamLadderPositions (2)" sheetId="24" state="hidden" r:id="rId15"/>
    <sheet name="zInvalidWildcards" sheetId="26" state="hidden" r:id="rId16"/>
    <sheet name="zInvalidTips" sheetId="25" state="hidden" r:id="rId17"/>
    <sheet name="zHotTipResetRound" sheetId="20" state="hidden" r:id="rId18"/>
    <sheet name="Options" sheetId="7" state="hidden" r:id="rId19"/>
    <sheet name="zTippingResultsByQuarter" sheetId="42" state="hidden" r:id="rId20"/>
    <sheet name="zTippingResultsByTeamFollowed" sheetId="46" state="hidden" r:id="rId21"/>
    <sheet name="zInvalidHotTips" sheetId="14" state="hidden" r:id="rId22"/>
    <sheet name="zTippingResults" sheetId="6" state="hidden" r:id="rId23"/>
    <sheet name="Matches (2)" sheetId="45" state="hidden" r:id="rId24"/>
    <sheet name="zTippingResultsThisRound" sheetId="8" state="hidden" r:id="rId25"/>
    <sheet name="zHotTipSurvivors" sheetId="16" state="hidden" r:id="rId26"/>
    <sheet name="zHotTipSurvivorsPreviousRound" sheetId="13" state="hidden" r:id="rId27"/>
    <sheet name="zHotTipTeamsUsed" sheetId="18" state="hidden" r:id="rId28"/>
    <sheet name="Tippers" sheetId="23" state="hidden" r:id="rId29"/>
    <sheet name="TipperLadderPositions" sheetId="22" state="hidden" r:id="rId30"/>
    <sheet name="zTippingResultsPower" sheetId="50" state="hidden" r:id="rId31"/>
    <sheet name="zTippingResultsByRegion" sheetId="47" state="hidden" r:id="rId32"/>
    <sheet name="zTippingResultsByGender" sheetId="48" state="hidden" r:id="rId33"/>
    <sheet name="zLadder10yr" sheetId="49" state="hidden" r:id="rId34"/>
    <sheet name="zTippingResultsWinnerThisRound" sheetId="19" state="hidden" r:id="rId35"/>
    <sheet name="Teams" sheetId="3" state="hidden" r:id="rId36"/>
    <sheet name="zTippingResultsWinnerThisRoundP" sheetId="59" state="hidden" r:id="rId37"/>
  </sheets>
  <definedNames>
    <definedName name="_xlnm._FilterDatabase" localSheetId="3" hidden="1">GroupResults!$B$13:$AT$63</definedName>
    <definedName name="_xlnm._FilterDatabase" localSheetId="2" hidden="1">PowerTipping!$A$9:$U$196</definedName>
    <definedName name="_xlnm._FilterDatabase" localSheetId="1" hidden="1">Results!$A$10:$AM$197</definedName>
    <definedName name="_xlnm._FilterDatabase" localSheetId="9" hidden="1">TipperLadderPos!$A$1:$F$179</definedName>
    <definedName name="_xlcn.WorksheetConnection_Round16ResultsCalc.xlsxMatches1" hidden="1">Matches[]</definedName>
    <definedName name="_xlcn.WorksheetConnection_Round16ResultsCalc.xlsxRoundTips1" hidden="1">RoundTips[]</definedName>
    <definedName name="_xlcn.WorksheetConnection_Round16ResultsCalc.xlsxTeams1" hidden="1">Teams</definedName>
    <definedName name="_xlcn.WorksheetConnection_Round16ResultsCalc.xlsxTipperLadderPositions1" hidden="1">TipperLadderPositions[]</definedName>
    <definedName name="_xlcn.WorksheetConnection_Round16ResultsCalc.xlsxTippers1" hidden="1">Tippers[]</definedName>
    <definedName name="ExternalData_1" localSheetId="14" hidden="1">'TeamLadderPositions (2)'!$A$1:$E$9</definedName>
    <definedName name="ExternalData_1" localSheetId="29" hidden="1">TipperLadderPositions!$A$1:$F$188</definedName>
    <definedName name="ExternalData_1" localSheetId="26" hidden="1">zHotTipSurvivorsPreviousRound!$A$1:$D$2</definedName>
    <definedName name="ExternalData_1" localSheetId="27" hidden="1">zHotTipTeamsUsed!$A$1:$E$271</definedName>
    <definedName name="ExternalData_1" localSheetId="0" hidden="1">zLadder!$B$1:$L$9</definedName>
    <definedName name="ExternalData_1" localSheetId="22" hidden="1">zTippingResults!$A$1:$T$188</definedName>
    <definedName name="ExternalData_1" localSheetId="8" hidden="1">zTippingResultsByGroup!$A$1:$AB$172</definedName>
    <definedName name="ExternalData_1" localSheetId="31" hidden="1">zTippingResultsByRegion!$A$1:$C$3</definedName>
    <definedName name="ExternalData_1" localSheetId="24" hidden="1">zTippingResultsThisRound!$A$1:$I$188</definedName>
    <definedName name="ExternalData_1" localSheetId="34" hidden="1">zTippingResultsWinnerThisRound!$A$1:$H$2</definedName>
    <definedName name="ExternalData_1" localSheetId="36" hidden="1">zTippingResultsWinnerThisRoundP!$A$1:$H$3</definedName>
    <definedName name="ExternalData_2" localSheetId="18" hidden="1">Options!$A$1:$F$5</definedName>
    <definedName name="ExternalData_2" localSheetId="28" hidden="1">Tippers!$A$1:$AG$191</definedName>
    <definedName name="ExternalData_2" localSheetId="25" hidden="1">zHotTipSurvivors!$A$1:$D$32</definedName>
    <definedName name="ExternalData_2" localSheetId="21" hidden="1">zInvalidHotTips!$A$1:$H$2</definedName>
    <definedName name="ExternalData_2" localSheetId="16" hidden="1">zInvalidTips!$A$1:$L$2</definedName>
    <definedName name="ExternalData_2" localSheetId="33" hidden="1">zLadder10yr!$A$1:$K$19</definedName>
    <definedName name="ExternalData_2" localSheetId="32" hidden="1">zTippingResultsByGender!$A$1:$C$3</definedName>
    <definedName name="ExternalData_2" localSheetId="19" hidden="1">zTippingResultsByQuarter!$A$1:$G$188</definedName>
    <definedName name="ExternalData_3" localSheetId="17" hidden="1">zHotTipResetRound!$A$1:$A$2</definedName>
    <definedName name="ExternalData_3" localSheetId="15" hidden="1">zInvalidWildcards!$A$1:$F$2</definedName>
    <definedName name="ExternalData_3" localSheetId="20" hidden="1">zTippingResultsByTeamFollowed!$A$1:$C$18</definedName>
    <definedName name="ExternalData_4" localSheetId="12" hidden="1">Matches!$A$1:$AC$5</definedName>
    <definedName name="ExternalData_4" localSheetId="5">TeamLadderPositions2!#REF!</definedName>
    <definedName name="ExternalData_5" localSheetId="7" hidden="1">Groups!$A$1:$E$24</definedName>
    <definedName name="ExternalData_5" localSheetId="5" hidden="1">TeamLadderPositions2!$A$1:$E$9</definedName>
    <definedName name="ExternalData_6" localSheetId="23" hidden="1">'Matches (2)'!$A$1:$Q$208</definedName>
    <definedName name="ExternalData_6" localSheetId="30" hidden="1">zTippingResultsPower!$A$1:$M$188</definedName>
    <definedName name="ExternalData_7" localSheetId="11" hidden="1">'RoundTips'!$A$1:$T$191</definedName>
    <definedName name="FirstRow" localSheetId="5">GroupResults!$C$8</definedName>
    <definedName name="FirstRow" localSheetId="8">GroupResults!$C$8</definedName>
    <definedName name="FirstRow">GroupResults!$C$8</definedName>
    <definedName name="GroupID" localSheetId="5">GroupResults!$C$7</definedName>
    <definedName name="GroupID" localSheetId="8">GroupResults!$C$7</definedName>
    <definedName name="GroupID">GroupResults!$C$7</definedName>
    <definedName name="HotTipResetRound" localSheetId="5">Results!$E$2</definedName>
    <definedName name="HotTipResetRound">Results!$E$2</definedName>
    <definedName name="InTheMoneyRank" localSheetId="3">GroupResults!$B$2</definedName>
    <definedName name="InTheMoneyRank" localSheetId="2">PowerTipping!$A$2</definedName>
    <definedName name="InTheMoneyRank" localSheetId="5">Results!$A$2</definedName>
    <definedName name="InTheMoneyRank" localSheetId="8">Results!$A$2</definedName>
    <definedName name="InTheMoneyRank">Results!$A$2</definedName>
    <definedName name="PaidRoundNum" localSheetId="5">Results!$C$2</definedName>
    <definedName name="PaidRoundNum">Results!$C$2</definedName>
    <definedName name="_xlnm.Print_Area" localSheetId="3">GroupResults!$B$6:$AT$63</definedName>
    <definedName name="_xlnm.Print_Titles" localSheetId="3">GroupResults!$6:$13</definedName>
    <definedName name="_xlnm.Print_Titles" localSheetId="2">PowerTipping!$6:$9</definedName>
    <definedName name="_xlnm.Print_Titles" localSheetId="1">Results!$5:$10</definedName>
    <definedName name="TheRoundNum" localSheetId="3">Options[OptionValue]</definedName>
    <definedName name="TheRoundNum" localSheetId="2">Options[OptionValue]</definedName>
    <definedName name="TheRoundNum" localSheetId="5">Options[OptionValue]</definedName>
    <definedName name="TheRoundNum">Options[OptionValue]</definedName>
    <definedName name="ThisRoundNum" localSheetId="5">Results!$B$2</definedName>
    <definedName name="ThisRoundNum">Results!$B$2</definedName>
    <definedName name="WinnerMustBePaid" localSheetId="5">Results!$D$2</definedName>
    <definedName name="WinnerMustBePaid">Results!$D$2</definedName>
    <definedName name="WinnerThisRoundMsg" localSheetId="5">Results!$A$3</definedName>
    <definedName name="WinnerThisRoundMsg">Results!$A$3</definedName>
    <definedName name="WinnerThisRoundPaidMsg" localSheetId="5">Results!$A$4</definedName>
    <definedName name="WinnerThisRoundPaidMsg">Results!$A$4</definedName>
    <definedName name="WinnerTipperIDs" localSheetId="5">Results!$F$2</definedName>
    <definedName name="WinnerTipperIDs">Results!$F$2</definedName>
  </definedNames>
  <calcPr calcId="18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zHotTipsUsed_50f64c58-977a-46a5-a9ee-76056c14f38e" name="zHotTipsUsed" connection="Query - zHotTipsUsed"/>
          <x15:modelTable id="zTippingResultsWinnerThisRound_2a3d3d64-f59f-45b8-b0ce-9d734c8caa1a" name="zTippingResultsWinnerThisRound" connection="Query - zTippingResultsWinnerThisRound"/>
          <x15:modelTable id="zTippingResultsWinnerThisRoundPaid_badf30a8-0d28-4be0-8514-73680d937e4f" name="zTippingResultsWinnerThisRoundPaid" connection="Query - zTippingResultsWinnerThisRoundPaid"/>
          <x15:modelTable id="zTippingResultsByTeamFollowed_3504cc11-e1f8-4615-a2e9-9edee574c7d2" name="zTippingResultsByTeamFollowed" connection="Query - zTippingResultsByTeamFollowed"/>
          <x15:modelTable id="zTippingResultsByRegion_1b828b92-0234-4bc4-b224-d48815cc78dd" name="zTippingResultsByRegion" connection="Query - zTippingResultsByRegion"/>
          <x15:modelTable id="zTippingResultsByGender_a687dc75-d329-4377-b59e-e4dd32ccb1ac" name="zTippingResultsByGender" connection="Query - zTippingResultsByGender"/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</extLst>
</workbook>
</file>

<file path=xl/calcChain.xml><?xml version="1.0" encoding="utf-8"?>
<calcChain xmlns="http://schemas.openxmlformats.org/spreadsheetml/2006/main">
  <c r="M1" i="63" l="1" a="1"/>
  <c r="M1" i="63" s="1"/>
  <c r="F8" i="63"/>
  <c r="F5" i="63"/>
  <c r="F4" i="63"/>
  <c r="F3" i="63"/>
  <c r="H1" i="63"/>
  <c r="F2" i="63" s="1"/>
  <c r="I2" i="63" l="1" a="1"/>
  <c r="I2" i="63" s="1"/>
  <c r="F6" i="63"/>
  <c r="F7" i="63"/>
  <c r="F9" i="63"/>
  <c r="M2" i="63" l="1" a="1"/>
  <c r="M2" i="63" s="1"/>
  <c r="F2" i="18" l="1"/>
  <c r="F3" i="18"/>
  <c r="F4" i="18"/>
  <c r="F5" i="18"/>
  <c r="F6" i="18"/>
  <c r="F7" i="18"/>
  <c r="F8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4" i="18"/>
  <c r="F95" i="18"/>
  <c r="F96" i="18"/>
  <c r="F97" i="18"/>
  <c r="F98" i="18"/>
  <c r="F99" i="18"/>
  <c r="F100" i="18"/>
  <c r="F101" i="18"/>
  <c r="F102" i="18"/>
  <c r="F103" i="18"/>
  <c r="F104" i="18"/>
  <c r="F105" i="18"/>
  <c r="F106" i="18"/>
  <c r="F107" i="18"/>
  <c r="F108" i="18"/>
  <c r="F109" i="18"/>
  <c r="F110" i="18"/>
  <c r="F111" i="18"/>
  <c r="F112" i="18"/>
  <c r="F113" i="18"/>
  <c r="F114" i="18"/>
  <c r="F115" i="18"/>
  <c r="F116" i="18"/>
  <c r="F117" i="18"/>
  <c r="F118" i="18"/>
  <c r="F119" i="18"/>
  <c r="F120" i="18"/>
  <c r="F121" i="18"/>
  <c r="F122" i="18"/>
  <c r="F123" i="18"/>
  <c r="F124" i="18"/>
  <c r="F125" i="18"/>
  <c r="F126" i="18"/>
  <c r="F127" i="18"/>
  <c r="F128" i="18"/>
  <c r="F129" i="18"/>
  <c r="F130" i="18"/>
  <c r="F131" i="18"/>
  <c r="F132" i="18"/>
  <c r="F133" i="18"/>
  <c r="F134" i="18"/>
  <c r="F135" i="18"/>
  <c r="F136" i="18"/>
  <c r="F137" i="18"/>
  <c r="F138" i="18"/>
  <c r="F139" i="18"/>
  <c r="F140" i="18"/>
  <c r="F141" i="18"/>
  <c r="F142" i="18"/>
  <c r="F143" i="18"/>
  <c r="F144" i="18"/>
  <c r="F145" i="18"/>
  <c r="F146" i="18"/>
  <c r="F147" i="18"/>
  <c r="F148" i="18"/>
  <c r="F149" i="18"/>
  <c r="F150" i="18"/>
  <c r="F151" i="18"/>
  <c r="F152" i="18"/>
  <c r="F153" i="18"/>
  <c r="F154" i="18"/>
  <c r="F155" i="18"/>
  <c r="F156" i="18"/>
  <c r="F157" i="18"/>
  <c r="F158" i="18"/>
  <c r="F159" i="18"/>
  <c r="F160" i="18"/>
  <c r="F161" i="18"/>
  <c r="F162" i="18"/>
  <c r="F163" i="18"/>
  <c r="F164" i="18"/>
  <c r="F165" i="18"/>
  <c r="F166" i="18"/>
  <c r="F167" i="18"/>
  <c r="F168" i="18"/>
  <c r="F169" i="18"/>
  <c r="F170" i="18"/>
  <c r="F171" i="18"/>
  <c r="F172" i="18"/>
  <c r="F173" i="18"/>
  <c r="F174" i="18"/>
  <c r="F175" i="18"/>
  <c r="F176" i="18"/>
  <c r="F177" i="18"/>
  <c r="F178" i="18"/>
  <c r="F179" i="18"/>
  <c r="F180" i="18"/>
  <c r="F181" i="18"/>
  <c r="F182" i="18"/>
  <c r="F183" i="18"/>
  <c r="F184" i="18"/>
  <c r="F185" i="18"/>
  <c r="F186" i="18"/>
  <c r="F187" i="18"/>
  <c r="F188" i="18"/>
  <c r="F189" i="18"/>
  <c r="F190" i="18"/>
  <c r="F191" i="18"/>
  <c r="F192" i="18"/>
  <c r="F193" i="18"/>
  <c r="F194" i="18"/>
  <c r="F195" i="18"/>
  <c r="F196" i="18"/>
  <c r="F197" i="18"/>
  <c r="F198" i="18"/>
  <c r="F199" i="18"/>
  <c r="F200" i="18"/>
  <c r="F201" i="18"/>
  <c r="F202" i="18"/>
  <c r="F203" i="18"/>
  <c r="F204" i="18"/>
  <c r="F205" i="18"/>
  <c r="F206" i="18"/>
  <c r="F207" i="18"/>
  <c r="F208" i="18"/>
  <c r="F209" i="18"/>
  <c r="F210" i="18"/>
  <c r="F211" i="18"/>
  <c r="F212" i="18"/>
  <c r="F213" i="18"/>
  <c r="F214" i="18"/>
  <c r="F215" i="18"/>
  <c r="F216" i="18"/>
  <c r="F217" i="18"/>
  <c r="F218" i="18"/>
  <c r="F219" i="18"/>
  <c r="F220" i="18"/>
  <c r="F221" i="18"/>
  <c r="F222" i="18"/>
  <c r="F223" i="18"/>
  <c r="F224" i="18"/>
  <c r="F225" i="18"/>
  <c r="F226" i="18"/>
  <c r="F227" i="18"/>
  <c r="F228" i="18"/>
  <c r="F229" i="18"/>
  <c r="F230" i="18"/>
  <c r="F231" i="18"/>
  <c r="F232" i="18"/>
  <c r="F233" i="18"/>
  <c r="F234" i="18"/>
  <c r="F235" i="18"/>
  <c r="F236" i="18"/>
  <c r="F237" i="18"/>
  <c r="F238" i="18"/>
  <c r="F239" i="18"/>
  <c r="F240" i="18"/>
  <c r="F241" i="18"/>
  <c r="F242" i="18"/>
  <c r="F243" i="18"/>
  <c r="F244" i="18"/>
  <c r="F245" i="18"/>
  <c r="F246" i="18"/>
  <c r="F247" i="18"/>
  <c r="F248" i="18"/>
  <c r="F249" i="18"/>
  <c r="F250" i="18"/>
  <c r="F251" i="18"/>
  <c r="F252" i="18"/>
  <c r="F253" i="18"/>
  <c r="F254" i="18"/>
  <c r="F255" i="18"/>
  <c r="F256" i="18"/>
  <c r="F257" i="18"/>
  <c r="F258" i="18"/>
  <c r="F259" i="18"/>
  <c r="F260" i="18"/>
  <c r="F261" i="18"/>
  <c r="F262" i="18"/>
  <c r="F263" i="18"/>
  <c r="F264" i="18"/>
  <c r="F265" i="18"/>
  <c r="F266" i="18"/>
  <c r="F267" i="18"/>
  <c r="F268" i="18"/>
  <c r="F269" i="18"/>
  <c r="F270" i="18"/>
  <c r="F271" i="18"/>
  <c r="C2" i="10" l="1" a="1"/>
  <c r="C2" i="10" s="1"/>
  <c r="E7" i="54" a="1"/>
  <c r="E7" i="54" s="1"/>
  <c r="C7" i="54" s="1"/>
  <c r="A2" i="55" a="1"/>
  <c r="A2" i="55" s="1"/>
  <c r="T134" i="54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14" i="54" a="1"/>
  <c r="A14" i="54" s="1"/>
  <c r="E2" i="10" a="1"/>
  <c r="E2" i="10" s="1"/>
  <c r="B2" i="10" a="1"/>
  <c r="B2" i="10" s="1"/>
  <c r="C2" i="9" l="1" a="1"/>
  <c r="C2" i="9" s="1"/>
  <c r="B6" i="54"/>
  <c r="AH11" i="54"/>
  <c r="AB11" i="54"/>
  <c r="K11" i="54"/>
  <c r="N11" i="54"/>
  <c r="O11" i="54"/>
  <c r="D11" i="54"/>
  <c r="AA11" i="54"/>
  <c r="X11" i="54"/>
  <c r="Y11" i="54"/>
  <c r="Z11" i="54"/>
  <c r="V11" i="54"/>
  <c r="U11" i="54"/>
  <c r="W11" i="54"/>
  <c r="B11" i="54"/>
  <c r="K8" i="54"/>
  <c r="C8" i="54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B2" i="54"/>
  <c r="M2" i="9" a="1"/>
  <c r="M2" i="9" s="1"/>
  <c r="B2" i="9" a="1"/>
  <c r="B2" i="9" s="1"/>
  <c r="L2" i="9" a="1"/>
  <c r="L2" i="9" s="1"/>
  <c r="K2" i="9" a="1"/>
  <c r="K2" i="9" s="1"/>
  <c r="H219" i="9"/>
  <c r="H220" i="9"/>
  <c r="H221" i="9"/>
  <c r="H222" i="9"/>
  <c r="H223" i="9"/>
  <c r="H224" i="9"/>
  <c r="H225" i="9"/>
  <c r="H226" i="9"/>
  <c r="H227" i="9"/>
  <c r="H228" i="9"/>
  <c r="H229" i="9"/>
  <c r="H230" i="9"/>
  <c r="H180" i="9"/>
  <c r="H181" i="9"/>
  <c r="H182" i="9"/>
  <c r="H183" i="9"/>
  <c r="H184" i="9"/>
  <c r="H185" i="9"/>
  <c r="H186" i="9"/>
  <c r="H187" i="9"/>
  <c r="H188" i="9"/>
  <c r="H189" i="9"/>
  <c r="H190" i="9"/>
  <c r="H191" i="9"/>
  <c r="H192" i="9"/>
  <c r="H193" i="9"/>
  <c r="H194" i="9"/>
  <c r="H195" i="9"/>
  <c r="H196" i="9"/>
  <c r="H197" i="9"/>
  <c r="H198" i="9"/>
  <c r="H199" i="9"/>
  <c r="H200" i="9"/>
  <c r="H201" i="9"/>
  <c r="H202" i="9"/>
  <c r="H203" i="9"/>
  <c r="H204" i="9"/>
  <c r="H205" i="9"/>
  <c r="H206" i="9"/>
  <c r="H207" i="9"/>
  <c r="H208" i="9"/>
  <c r="H209" i="9"/>
  <c r="H210" i="9"/>
  <c r="H211" i="9"/>
  <c r="H212" i="9"/>
  <c r="H213" i="9"/>
  <c r="H214" i="9"/>
  <c r="H215" i="9"/>
  <c r="H216" i="9"/>
  <c r="H217" i="9"/>
  <c r="H218" i="9"/>
  <c r="B63" i="54" l="1" a="1"/>
  <c r="B63" i="54" s="1"/>
  <c r="B55" i="54" a="1"/>
  <c r="B55" i="54" s="1"/>
  <c r="B47" i="54" a="1"/>
  <c r="B47" i="54" s="1"/>
  <c r="B39" i="54" a="1"/>
  <c r="B39" i="54" s="1"/>
  <c r="B62" i="54" a="1"/>
  <c r="B62" i="54" s="1"/>
  <c r="B54" i="54" a="1"/>
  <c r="B54" i="54" s="1"/>
  <c r="B46" i="54" a="1"/>
  <c r="B46" i="54" s="1"/>
  <c r="B38" i="54" a="1"/>
  <c r="B38" i="54" s="1"/>
  <c r="B61" i="54" a="1"/>
  <c r="B61" i="54" s="1"/>
  <c r="B53" i="54" a="1"/>
  <c r="B53" i="54" s="1"/>
  <c r="B45" i="54" a="1"/>
  <c r="B45" i="54" s="1"/>
  <c r="B37" i="54" a="1"/>
  <c r="B37" i="54" s="1"/>
  <c r="B60" i="54" a="1"/>
  <c r="B60" i="54" s="1"/>
  <c r="B52" i="54" a="1"/>
  <c r="B52" i="54" s="1"/>
  <c r="B44" i="54" a="1"/>
  <c r="B44" i="54" s="1"/>
  <c r="B36" i="54" a="1"/>
  <c r="B36" i="54" s="1"/>
  <c r="B59" i="54" a="1"/>
  <c r="B59" i="54" s="1"/>
  <c r="B51" i="54" a="1"/>
  <c r="B51" i="54" s="1"/>
  <c r="B43" i="54" a="1"/>
  <c r="B43" i="54" s="1"/>
  <c r="B35" i="54" a="1"/>
  <c r="B35" i="54" s="1"/>
  <c r="B58" i="54" a="1"/>
  <c r="B58" i="54" s="1"/>
  <c r="B50" i="54" a="1"/>
  <c r="B50" i="54" s="1"/>
  <c r="B42" i="54" a="1"/>
  <c r="B42" i="54" s="1"/>
  <c r="B34" i="54" a="1"/>
  <c r="B34" i="54" s="1"/>
  <c r="B57" i="54" a="1"/>
  <c r="B57" i="54" s="1"/>
  <c r="B49" i="54" a="1"/>
  <c r="B49" i="54" s="1"/>
  <c r="B41" i="54" a="1"/>
  <c r="B41" i="54" s="1"/>
  <c r="B33" i="54" a="1"/>
  <c r="B33" i="54" s="1"/>
  <c r="B56" i="54" a="1"/>
  <c r="B56" i="54" s="1"/>
  <c r="B48" i="54" a="1"/>
  <c r="B48" i="54" s="1"/>
  <c r="B40" i="54" a="1"/>
  <c r="B40" i="54" s="1"/>
  <c r="B32" i="54" a="1"/>
  <c r="B32" i="54" s="1"/>
  <c r="B16" i="54" a="1"/>
  <c r="B16" i="54" s="1"/>
  <c r="B17" i="54" a="1"/>
  <c r="B17" i="54" s="1"/>
  <c r="B24" i="54" a="1"/>
  <c r="B24" i="54" s="1"/>
  <c r="D62" i="54" a="1"/>
  <c r="D62" i="54" s="1"/>
  <c r="B25" i="54" a="1"/>
  <c r="B25" i="54" s="1"/>
  <c r="D54" i="54" a="1"/>
  <c r="D54" i="54" s="1"/>
  <c r="B18" i="54" a="1"/>
  <c r="B18" i="54" s="1"/>
  <c r="B26" i="54" a="1"/>
  <c r="B26" i="54" s="1"/>
  <c r="D46" i="54" a="1"/>
  <c r="D46" i="54" s="1"/>
  <c r="B19" i="54" a="1"/>
  <c r="B19" i="54" s="1"/>
  <c r="B27" i="54" a="1"/>
  <c r="B27" i="54" s="1"/>
  <c r="D38" i="54" a="1"/>
  <c r="D38" i="54" s="1"/>
  <c r="B20" i="54" a="1"/>
  <c r="B20" i="54" s="1"/>
  <c r="B28" i="54" a="1"/>
  <c r="B28" i="54" s="1"/>
  <c r="D30" i="54" a="1"/>
  <c r="D30" i="54" s="1"/>
  <c r="B21" i="54" a="1"/>
  <c r="B21" i="54" s="1"/>
  <c r="B29" i="54" a="1"/>
  <c r="B29" i="54" s="1"/>
  <c r="D22" i="54" a="1"/>
  <c r="D22" i="54" s="1"/>
  <c r="B14" i="54" a="1"/>
  <c r="B14" i="54" s="1"/>
  <c r="B22" i="54" a="1"/>
  <c r="B22" i="54" s="1"/>
  <c r="B30" i="54" a="1"/>
  <c r="B30" i="54" s="1"/>
  <c r="B15" i="54" a="1"/>
  <c r="B15" i="54" s="1"/>
  <c r="B23" i="54" a="1"/>
  <c r="B23" i="54" s="1"/>
  <c r="B31" i="54" a="1"/>
  <c r="B31" i="54" s="1"/>
  <c r="D61" i="54" a="1"/>
  <c r="D61" i="54" s="1"/>
  <c r="D53" i="54" a="1"/>
  <c r="D53" i="54" s="1"/>
  <c r="D45" i="54" a="1"/>
  <c r="D45" i="54" s="1"/>
  <c r="D37" i="54" a="1"/>
  <c r="D37" i="54" s="1"/>
  <c r="D29" i="54" a="1"/>
  <c r="D29" i="54" s="1"/>
  <c r="D21" i="54" a="1"/>
  <c r="D21" i="54" s="1"/>
  <c r="D60" i="54" a="1"/>
  <c r="D60" i="54" s="1"/>
  <c r="D52" i="54" a="1"/>
  <c r="D52" i="54" s="1"/>
  <c r="D44" i="54" a="1"/>
  <c r="D44" i="54" s="1"/>
  <c r="D36" i="54" a="1"/>
  <c r="D36" i="54" s="1"/>
  <c r="D28" i="54" a="1"/>
  <c r="D28" i="54" s="1"/>
  <c r="D20" i="54" a="1"/>
  <c r="D20" i="54" s="1"/>
  <c r="D59" i="54" a="1"/>
  <c r="D59" i="54" s="1"/>
  <c r="D51" i="54" a="1"/>
  <c r="D51" i="54" s="1"/>
  <c r="D43" i="54" a="1"/>
  <c r="D43" i="54" s="1"/>
  <c r="D35" i="54" a="1"/>
  <c r="D35" i="54" s="1"/>
  <c r="D27" i="54" a="1"/>
  <c r="D27" i="54" s="1"/>
  <c r="D19" i="54" a="1"/>
  <c r="D19" i="54" s="1"/>
  <c r="D58" i="54" a="1"/>
  <c r="D58" i="54" s="1"/>
  <c r="D50" i="54" a="1"/>
  <c r="D50" i="54" s="1"/>
  <c r="D42" i="54" a="1"/>
  <c r="D42" i="54" s="1"/>
  <c r="D34" i="54" a="1"/>
  <c r="D34" i="54" s="1"/>
  <c r="D26" i="54" a="1"/>
  <c r="D26" i="54" s="1"/>
  <c r="D18" i="54" a="1"/>
  <c r="D18" i="54" s="1"/>
  <c r="D57" i="54" a="1"/>
  <c r="D57" i="54" s="1"/>
  <c r="D49" i="54" a="1"/>
  <c r="D49" i="54" s="1"/>
  <c r="D41" i="54" a="1"/>
  <c r="D41" i="54" s="1"/>
  <c r="D33" i="54" a="1"/>
  <c r="D33" i="54" s="1"/>
  <c r="D25" i="54" a="1"/>
  <c r="D25" i="54" s="1"/>
  <c r="D17" i="54" a="1"/>
  <c r="D17" i="54" s="1"/>
  <c r="D56" i="54" a="1"/>
  <c r="D56" i="54" s="1"/>
  <c r="D48" i="54" a="1"/>
  <c r="D48" i="54" s="1"/>
  <c r="D40" i="54" a="1"/>
  <c r="D40" i="54" s="1"/>
  <c r="D32" i="54" a="1"/>
  <c r="D32" i="54" s="1"/>
  <c r="D24" i="54" a="1"/>
  <c r="D24" i="54" s="1"/>
  <c r="D16" i="54" a="1"/>
  <c r="D16" i="54" s="1"/>
  <c r="D63" i="54" a="1"/>
  <c r="D63" i="54" s="1"/>
  <c r="D55" i="54" a="1"/>
  <c r="D55" i="54" s="1"/>
  <c r="D47" i="54" a="1"/>
  <c r="D47" i="54" s="1"/>
  <c r="D39" i="54" a="1"/>
  <c r="D39" i="54" s="1"/>
  <c r="D31" i="54" a="1"/>
  <c r="D31" i="54" s="1"/>
  <c r="D23" i="54" a="1"/>
  <c r="D23" i="54" s="1"/>
  <c r="D15" i="54" a="1"/>
  <c r="D15" i="54" s="1"/>
  <c r="D14" i="54" a="1"/>
  <c r="D14" i="54" s="1"/>
  <c r="K63" i="54" a="1"/>
  <c r="K63" i="54" s="1"/>
  <c r="K62" i="54" a="1"/>
  <c r="K62" i="54" s="1"/>
  <c r="K54" i="54" a="1"/>
  <c r="K54" i="54" s="1"/>
  <c r="K46" i="54" a="1"/>
  <c r="K46" i="54" s="1"/>
  <c r="K38" i="54" a="1"/>
  <c r="K38" i="54" s="1"/>
  <c r="K30" i="54" a="1"/>
  <c r="K30" i="54" s="1"/>
  <c r="K22" i="54" a="1"/>
  <c r="K22" i="54" s="1"/>
  <c r="K61" i="54" a="1"/>
  <c r="K61" i="54" s="1"/>
  <c r="K53" i="54" a="1"/>
  <c r="K53" i="54" s="1"/>
  <c r="K45" i="54" a="1"/>
  <c r="K45" i="54" s="1"/>
  <c r="K37" i="54" a="1"/>
  <c r="K37" i="54" s="1"/>
  <c r="K29" i="54" a="1"/>
  <c r="K29" i="54" s="1"/>
  <c r="K21" i="54" a="1"/>
  <c r="K21" i="54" s="1"/>
  <c r="K60" i="54" a="1"/>
  <c r="K60" i="54" s="1"/>
  <c r="K52" i="54" a="1"/>
  <c r="K52" i="54" s="1"/>
  <c r="K44" i="54" a="1"/>
  <c r="K44" i="54" s="1"/>
  <c r="K36" i="54" a="1"/>
  <c r="K36" i="54" s="1"/>
  <c r="K28" i="54" a="1"/>
  <c r="K28" i="54" s="1"/>
  <c r="K20" i="54" a="1"/>
  <c r="K20" i="54" s="1"/>
  <c r="K59" i="54" a="1"/>
  <c r="K59" i="54" s="1"/>
  <c r="K51" i="54" a="1"/>
  <c r="K51" i="54" s="1"/>
  <c r="K43" i="54" a="1"/>
  <c r="K43" i="54" s="1"/>
  <c r="K35" i="54" a="1"/>
  <c r="K35" i="54" s="1"/>
  <c r="K27" i="54" a="1"/>
  <c r="K27" i="54" s="1"/>
  <c r="K19" i="54" a="1"/>
  <c r="K19" i="54" s="1"/>
  <c r="K58" i="54" a="1"/>
  <c r="K58" i="54" s="1"/>
  <c r="K50" i="54" a="1"/>
  <c r="K50" i="54" s="1"/>
  <c r="K42" i="54" a="1"/>
  <c r="K42" i="54" s="1"/>
  <c r="K34" i="54" a="1"/>
  <c r="K34" i="54" s="1"/>
  <c r="K26" i="54" a="1"/>
  <c r="K26" i="54" s="1"/>
  <c r="K18" i="54" a="1"/>
  <c r="K18" i="54" s="1"/>
  <c r="K57" i="54" a="1"/>
  <c r="K57" i="54" s="1"/>
  <c r="K49" i="54" a="1"/>
  <c r="K49" i="54" s="1"/>
  <c r="K41" i="54" a="1"/>
  <c r="K41" i="54" s="1"/>
  <c r="K33" i="54" a="1"/>
  <c r="K33" i="54" s="1"/>
  <c r="K25" i="54" a="1"/>
  <c r="K25" i="54" s="1"/>
  <c r="K17" i="54" a="1"/>
  <c r="K17" i="54" s="1"/>
  <c r="K56" i="54" a="1"/>
  <c r="K56" i="54" s="1"/>
  <c r="K48" i="54" a="1"/>
  <c r="K48" i="54" s="1"/>
  <c r="K40" i="54" a="1"/>
  <c r="K40" i="54" s="1"/>
  <c r="K32" i="54" a="1"/>
  <c r="K32" i="54" s="1"/>
  <c r="K24" i="54" a="1"/>
  <c r="K24" i="54" s="1"/>
  <c r="K16" i="54" a="1"/>
  <c r="K16" i="54" s="1"/>
  <c r="K55" i="54" a="1"/>
  <c r="K55" i="54" s="1"/>
  <c r="K47" i="54" a="1"/>
  <c r="K47" i="54" s="1"/>
  <c r="K39" i="54" a="1"/>
  <c r="K39" i="54" s="1"/>
  <c r="K31" i="54" a="1"/>
  <c r="K31" i="54" s="1"/>
  <c r="K23" i="54" a="1"/>
  <c r="K23" i="54" s="1"/>
  <c r="K15" i="54" a="1"/>
  <c r="K15" i="54" s="1"/>
  <c r="K14" i="54" a="1"/>
  <c r="K14" i="54" s="1"/>
  <c r="B2" i="37" a="1"/>
  <c r="B2" i="37" s="1"/>
  <c r="G2" i="37" a="1"/>
  <c r="G2" i="37" s="1"/>
  <c r="F2" i="37" a="1"/>
  <c r="F2" i="37" s="1"/>
  <c r="D2" i="37" a="1"/>
  <c r="D2" i="37" s="1"/>
  <c r="C2" i="37" a="1"/>
  <c r="C2" i="37" s="1"/>
  <c r="L16" i="54" l="1"/>
  <c r="L50" i="54"/>
  <c r="L37" i="54"/>
  <c r="L24" i="54"/>
  <c r="L58" i="54"/>
  <c r="L45" i="54"/>
  <c r="L19" i="54"/>
  <c r="L53" i="54"/>
  <c r="L40" i="54"/>
  <c r="L27" i="54"/>
  <c r="L61" i="54"/>
  <c r="L48" i="54"/>
  <c r="L35" i="54"/>
  <c r="L22" i="54"/>
  <c r="L56" i="54"/>
  <c r="L43" i="54"/>
  <c r="T43" i="54" s="1"/>
  <c r="L30" i="54"/>
  <c r="L17" i="54"/>
  <c r="L51" i="54"/>
  <c r="L38" i="54"/>
  <c r="L25" i="54"/>
  <c r="L59" i="54"/>
  <c r="L46" i="54"/>
  <c r="L33" i="54"/>
  <c r="L20" i="54"/>
  <c r="L54" i="54"/>
  <c r="L42" i="54"/>
  <c r="L14" i="54"/>
  <c r="L41" i="54"/>
  <c r="L28" i="54"/>
  <c r="L62" i="54"/>
  <c r="L29" i="54"/>
  <c r="L15" i="54"/>
  <c r="L49" i="54"/>
  <c r="L36" i="54"/>
  <c r="L63" i="54"/>
  <c r="L23" i="54"/>
  <c r="L57" i="54"/>
  <c r="L44" i="54"/>
  <c r="L31" i="54"/>
  <c r="L18" i="54"/>
  <c r="L52" i="54"/>
  <c r="L55" i="54"/>
  <c r="L39" i="54"/>
  <c r="L26" i="54"/>
  <c r="L60" i="54"/>
  <c r="L47" i="54"/>
  <c r="L34" i="54"/>
  <c r="L21" i="54"/>
  <c r="L32" i="54"/>
  <c r="AL2" i="54" a="1"/>
  <c r="AL2" i="54" s="1"/>
  <c r="AI14" i="54" a="1"/>
  <c r="AD14" i="54" a="1"/>
  <c r="AD14" i="54" s="1"/>
  <c r="AE14" i="54" a="1"/>
  <c r="AE14" i="54" s="1"/>
  <c r="A2" i="37"/>
  <c r="H2" i="37" a="1"/>
  <c r="H2" i="37" s="1"/>
  <c r="A10" i="37"/>
  <c r="A4" i="37"/>
  <c r="A3" i="37"/>
  <c r="A9" i="37"/>
  <c r="A8" i="37"/>
  <c r="A7" i="37"/>
  <c r="A6" i="37"/>
  <c r="A5" i="37"/>
  <c r="A2" i="9" a="1"/>
  <c r="A2" i="9" s="1"/>
  <c r="AA41" i="54" l="1" a="1"/>
  <c r="AA41" i="54" s="1"/>
  <c r="T41" i="54"/>
  <c r="AH35" i="54" a="1"/>
  <c r="AH35" i="54" s="1"/>
  <c r="AB22" i="54" a="1"/>
  <c r="AB22" i="54" s="1"/>
  <c r="U39" i="54" a="1"/>
  <c r="U39" i="54" s="1"/>
  <c r="AH48" i="54" a="1"/>
  <c r="AH48" i="54" s="1"/>
  <c r="T48" i="54"/>
  <c r="AA29" i="54" a="1"/>
  <c r="AA29" i="54" s="1"/>
  <c r="U55" i="54" a="1"/>
  <c r="U55" i="54" s="1"/>
  <c r="T55" i="54"/>
  <c r="AH42" i="54" a="1"/>
  <c r="AH42" i="54" s="1"/>
  <c r="T42" i="54"/>
  <c r="AH61" i="54" a="1"/>
  <c r="AH61" i="54" s="1"/>
  <c r="T61" i="54"/>
  <c r="AH52" i="54" a="1"/>
  <c r="AH52" i="54" s="1"/>
  <c r="T52" i="54"/>
  <c r="Z54" i="54" a="1"/>
  <c r="Z54" i="54" s="1"/>
  <c r="T54" i="54"/>
  <c r="Z27" i="54" a="1"/>
  <c r="Z27" i="54" s="1"/>
  <c r="AH18" i="54" a="1"/>
  <c r="AH18" i="54" s="1"/>
  <c r="AH20" i="54" a="1"/>
  <c r="AH20" i="54" s="1"/>
  <c r="AH40" i="54" a="1"/>
  <c r="AH40" i="54" s="1"/>
  <c r="T40" i="54"/>
  <c r="W34" i="54" a="1"/>
  <c r="W34" i="54" s="1"/>
  <c r="AB28" i="54" a="1"/>
  <c r="AB28" i="54" s="1"/>
  <c r="W31" i="54" a="1"/>
  <c r="W31" i="54" s="1"/>
  <c r="N33" i="54" a="1"/>
  <c r="N33" i="54" s="1"/>
  <c r="R53" i="54"/>
  <c r="T53" i="54"/>
  <c r="AB44" i="54" a="1"/>
  <c r="AB44" i="54" s="1"/>
  <c r="T44" i="54"/>
  <c r="R46" i="54"/>
  <c r="T46" i="54"/>
  <c r="U19" i="54" a="1"/>
  <c r="U19" i="54" s="1"/>
  <c r="U62" i="54" a="1"/>
  <c r="U62" i="54" s="1"/>
  <c r="T62" i="54"/>
  <c r="AB57" i="54" a="1"/>
  <c r="AB57" i="54" s="1"/>
  <c r="T57" i="54"/>
  <c r="R59" i="54"/>
  <c r="T59" i="54"/>
  <c r="AB45" i="54" a="1"/>
  <c r="AB45" i="54" s="1"/>
  <c r="T45" i="54"/>
  <c r="X23" i="54" a="1"/>
  <c r="X23" i="54" s="1"/>
  <c r="Y25" i="54" a="1"/>
  <c r="Y25" i="54" s="1"/>
  <c r="AH58" i="54" a="1"/>
  <c r="AH58" i="54" s="1"/>
  <c r="T58" i="54"/>
  <c r="U56" i="54" a="1"/>
  <c r="U56" i="54" s="1"/>
  <c r="T56" i="54"/>
  <c r="AH63" i="54" a="1"/>
  <c r="AH63" i="54" s="1"/>
  <c r="T63" i="54"/>
  <c r="AH38" i="54" a="1"/>
  <c r="AH38" i="54" s="1"/>
  <c r="AH24" i="54" a="1"/>
  <c r="AH24" i="54" s="1"/>
  <c r="AB36" i="54" a="1"/>
  <c r="AB36" i="54" s="1"/>
  <c r="AH51" i="54" a="1"/>
  <c r="AH51" i="54" s="1"/>
  <c r="T51" i="54"/>
  <c r="AH37" i="54" a="1"/>
  <c r="AH37" i="54" s="1"/>
  <c r="AB60" i="54" a="1"/>
  <c r="AB60" i="54" s="1"/>
  <c r="T60" i="54"/>
  <c r="AH32" i="54" a="1"/>
  <c r="AH32" i="54" s="1"/>
  <c r="AA49" i="54" a="1"/>
  <c r="AA49" i="54" s="1"/>
  <c r="T49" i="54"/>
  <c r="AH17" i="54" a="1"/>
  <c r="AH17" i="54" s="1"/>
  <c r="AH50" i="54" a="1"/>
  <c r="AH50" i="54" s="1"/>
  <c r="T50" i="54"/>
  <c r="AB47" i="54" a="1"/>
  <c r="AB47" i="54" s="1"/>
  <c r="T47" i="54"/>
  <c r="AH21" i="54" a="1"/>
  <c r="AH21" i="54" s="1"/>
  <c r="AH15" i="54" a="1"/>
  <c r="AH15" i="54" s="1"/>
  <c r="AH30" i="54" a="1"/>
  <c r="AH30" i="54" s="1"/>
  <c r="AH16" i="54" a="1"/>
  <c r="AH16" i="54" s="1"/>
  <c r="N38" i="54" a="1"/>
  <c r="N38" i="54" s="1"/>
  <c r="AB37" i="54" a="1"/>
  <c r="AB37" i="54" s="1"/>
  <c r="AH14" i="54" a="1"/>
  <c r="AH14" i="54" s="1"/>
  <c r="W15" i="54" a="1"/>
  <c r="W15" i="54" s="1"/>
  <c r="W63" i="54" a="1"/>
  <c r="W63" i="54" s="1"/>
  <c r="O36" i="54" a="1"/>
  <c r="O36" i="54" s="1"/>
  <c r="O49" i="54" a="1"/>
  <c r="O49" i="54" s="1"/>
  <c r="V20" i="54" a="1"/>
  <c r="V20" i="54" s="1"/>
  <c r="W48" i="54" a="1"/>
  <c r="W48" i="54" s="1"/>
  <c r="X51" i="54" a="1"/>
  <c r="X51" i="54" s="1"/>
  <c r="X48" i="54" a="1"/>
  <c r="X48" i="54" s="1"/>
  <c r="X50" i="54" a="1"/>
  <c r="X50" i="54" s="1"/>
  <c r="X37" i="54" a="1"/>
  <c r="X37" i="54" s="1"/>
  <c r="N36" i="54" a="1"/>
  <c r="N36" i="54" s="1"/>
  <c r="Y51" i="54" a="1"/>
  <c r="Y51" i="54" s="1"/>
  <c r="O33" i="54" a="1"/>
  <c r="O33" i="54" s="1"/>
  <c r="V38" i="54" a="1"/>
  <c r="V38" i="54" s="1"/>
  <c r="N39" i="54" a="1"/>
  <c r="N39" i="54" s="1"/>
  <c r="W51" i="54" a="1"/>
  <c r="W51" i="54" s="1"/>
  <c r="O18" i="54" a="1"/>
  <c r="O18" i="54" s="1"/>
  <c r="O50" i="54" a="1"/>
  <c r="O50" i="54" s="1"/>
  <c r="Z51" i="54" a="1"/>
  <c r="Z51" i="54" s="1"/>
  <c r="Z37" i="54" a="1"/>
  <c r="Z37" i="54" s="1"/>
  <c r="U51" i="54" a="1"/>
  <c r="U51" i="54" s="1"/>
  <c r="W20" i="54" a="1"/>
  <c r="W20" i="54" s="1"/>
  <c r="O20" i="54" a="1"/>
  <c r="O20" i="54" s="1"/>
  <c r="H52" i="54"/>
  <c r="N40" i="54" a="1"/>
  <c r="N40" i="54" s="1"/>
  <c r="V27" i="54" a="1"/>
  <c r="V27" i="54" s="1"/>
  <c r="AB51" i="54" a="1"/>
  <c r="AB51" i="54" s="1"/>
  <c r="O40" i="54" a="1"/>
  <c r="O40" i="54" s="1"/>
  <c r="W40" i="54" a="1"/>
  <c r="W40" i="54" s="1"/>
  <c r="AB18" i="54" a="1"/>
  <c r="AB18" i="54" s="1"/>
  <c r="X25" i="54" a="1"/>
  <c r="X25" i="54" s="1"/>
  <c r="AA18" i="54" a="1"/>
  <c r="AA18" i="54" s="1"/>
  <c r="AA61" i="54" a="1"/>
  <c r="AA61" i="54" s="1"/>
  <c r="O52" i="54" a="1"/>
  <c r="O52" i="54" s="1"/>
  <c r="N18" i="54" a="1"/>
  <c r="N18" i="54" s="1"/>
  <c r="W18" i="54" a="1"/>
  <c r="W18" i="54" s="1"/>
  <c r="Z18" i="54" a="1"/>
  <c r="Z18" i="54" s="1"/>
  <c r="N49" i="54" a="1"/>
  <c r="N49" i="54" s="1"/>
  <c r="X30" i="54" a="1"/>
  <c r="X30" i="54" s="1"/>
  <c r="Y30" i="54" a="1"/>
  <c r="Y30" i="54" s="1"/>
  <c r="AB30" i="54" a="1"/>
  <c r="AB30" i="54" s="1"/>
  <c r="N15" i="54" a="1"/>
  <c r="N15" i="54" s="1"/>
  <c r="V51" i="54" a="1"/>
  <c r="V51" i="54" s="1"/>
  <c r="AA58" i="54" a="1"/>
  <c r="AA58" i="54" s="1"/>
  <c r="O59" i="54" a="1"/>
  <c r="O59" i="54" s="1"/>
  <c r="V48" i="54" a="1"/>
  <c r="V48" i="54" s="1"/>
  <c r="Y16" i="54" a="1"/>
  <c r="Y16" i="54" s="1"/>
  <c r="W30" i="54" a="1"/>
  <c r="W30" i="54" s="1"/>
  <c r="Y21" i="54" a="1"/>
  <c r="Y21" i="54" s="1"/>
  <c r="Y37" i="54" a="1"/>
  <c r="Y37" i="54" s="1"/>
  <c r="N21" i="54" a="1"/>
  <c r="N21" i="54" s="1"/>
  <c r="N51" i="54" a="1"/>
  <c r="N51" i="54" s="1"/>
  <c r="Y63" i="54" a="1"/>
  <c r="Y63" i="54" s="1"/>
  <c r="H63" i="54"/>
  <c r="O30" i="54" a="1"/>
  <c r="O30" i="54" s="1"/>
  <c r="Z36" i="54" a="1"/>
  <c r="Z36" i="54" s="1"/>
  <c r="H51" i="54"/>
  <c r="O39" i="54" a="1"/>
  <c r="O39" i="54" s="1"/>
  <c r="V50" i="54" a="1"/>
  <c r="V50" i="54" s="1"/>
  <c r="Y15" i="54" a="1"/>
  <c r="Y15" i="54" s="1"/>
  <c r="R51" i="54"/>
  <c r="V39" i="54" a="1"/>
  <c r="V39" i="54" s="1"/>
  <c r="W50" i="54" a="1"/>
  <c r="W50" i="54" s="1"/>
  <c r="Z15" i="54" a="1"/>
  <c r="Z15" i="54" s="1"/>
  <c r="H48" i="54"/>
  <c r="N24" i="54" a="1"/>
  <c r="N24" i="54" s="1"/>
  <c r="W24" i="54" a="1"/>
  <c r="W24" i="54" s="1"/>
  <c r="Y14" i="54" a="1"/>
  <c r="Y14" i="54" s="1"/>
  <c r="O37" i="54" a="1"/>
  <c r="O37" i="54" s="1"/>
  <c r="V37" i="54" a="1"/>
  <c r="V37" i="54" s="1"/>
  <c r="AA25" i="54" a="1"/>
  <c r="AA25" i="54" s="1"/>
  <c r="AB15" i="54" a="1"/>
  <c r="AB15" i="54" s="1"/>
  <c r="O63" i="54" a="1"/>
  <c r="O63" i="54" s="1"/>
  <c r="N37" i="54" a="1"/>
  <c r="N37" i="54" s="1"/>
  <c r="W36" i="54" a="1"/>
  <c r="W36" i="54" s="1"/>
  <c r="X36" i="54" a="1"/>
  <c r="X36" i="54" s="1"/>
  <c r="AA38" i="54" a="1"/>
  <c r="AA38" i="54" s="1"/>
  <c r="AB38" i="54" a="1"/>
  <c r="AB38" i="54" s="1"/>
  <c r="O44" i="54" a="1"/>
  <c r="O44" i="54" s="1"/>
  <c r="O51" i="54" a="1"/>
  <c r="O51" i="54" s="1"/>
  <c r="V36" i="54" a="1"/>
  <c r="V36" i="54" s="1"/>
  <c r="V40" i="54" a="1"/>
  <c r="V40" i="54" s="1"/>
  <c r="X40" i="54" a="1"/>
  <c r="X40" i="54" s="1"/>
  <c r="AA51" i="54" a="1"/>
  <c r="AA51" i="54" s="1"/>
  <c r="R40" i="54"/>
  <c r="N48" i="54" a="1"/>
  <c r="N48" i="54" s="1"/>
  <c r="V19" i="54" a="1"/>
  <c r="V19" i="54" s="1"/>
  <c r="Z48" i="54" a="1"/>
  <c r="Z48" i="54" s="1"/>
  <c r="O48" i="54" a="1"/>
  <c r="O48" i="54" s="1"/>
  <c r="V14" i="54" a="1"/>
  <c r="V14" i="54" s="1"/>
  <c r="AA39" i="54" a="1"/>
  <c r="AA39" i="54" s="1"/>
  <c r="AA48" i="54" a="1"/>
  <c r="AA48" i="54" s="1"/>
  <c r="O14" i="54" a="1"/>
  <c r="O14" i="54" s="1"/>
  <c r="O45" i="54" a="1"/>
  <c r="O45" i="54" s="1"/>
  <c r="V46" i="54" a="1"/>
  <c r="V46" i="54" s="1"/>
  <c r="W37" i="54" a="1"/>
  <c r="W37" i="54" s="1"/>
  <c r="Y36" i="54" a="1"/>
  <c r="Y36" i="54" s="1"/>
  <c r="AA37" i="54" a="1"/>
  <c r="AA37" i="54" s="1"/>
  <c r="U40" i="54" a="1"/>
  <c r="U40" i="54" s="1"/>
  <c r="W14" i="54" a="1"/>
  <c r="W14" i="54" s="1"/>
  <c r="R14" i="54" s="1"/>
  <c r="AA27" i="54" a="1"/>
  <c r="AA27" i="54" s="1"/>
  <c r="N19" i="54" a="1"/>
  <c r="N19" i="54" s="1"/>
  <c r="N14" i="54" a="1"/>
  <c r="N14" i="54" s="1"/>
  <c r="O58" i="54" a="1"/>
  <c r="O58" i="54" s="1"/>
  <c r="V25" i="54" a="1"/>
  <c r="V25" i="54" s="1"/>
  <c r="W16" i="54" a="1"/>
  <c r="W16" i="54" s="1"/>
  <c r="O54" i="54" a="1"/>
  <c r="O54" i="54" s="1"/>
  <c r="N20" i="54" a="1"/>
  <c r="N20" i="54" s="1"/>
  <c r="X59" i="54" a="1"/>
  <c r="X59" i="54" s="1"/>
  <c r="X52" i="54" a="1"/>
  <c r="X52" i="54" s="1"/>
  <c r="N46" i="54" a="1"/>
  <c r="N46" i="54" s="1"/>
  <c r="X14" i="54" a="1"/>
  <c r="X14" i="54" s="1"/>
  <c r="W39" i="54" a="1"/>
  <c r="W39" i="54" s="1"/>
  <c r="AA14" i="54" a="1"/>
  <c r="AA14" i="54" s="1"/>
  <c r="N17" i="54" a="1"/>
  <c r="N17" i="54" s="1"/>
  <c r="O24" i="54" a="1"/>
  <c r="O24" i="54" s="1"/>
  <c r="O15" i="54" a="1"/>
  <c r="O15" i="54" s="1"/>
  <c r="O17" i="54" a="1"/>
  <c r="O17" i="54" s="1"/>
  <c r="W44" i="54" a="1"/>
  <c r="W44" i="54" s="1"/>
  <c r="X19" i="54" a="1"/>
  <c r="X19" i="54" s="1"/>
  <c r="Y19" i="54" a="1"/>
  <c r="Y19" i="54" s="1"/>
  <c r="AB21" i="54" a="1"/>
  <c r="AB21" i="54" s="1"/>
  <c r="O21" i="54" a="1"/>
  <c r="O21" i="54" s="1"/>
  <c r="N30" i="54" a="1"/>
  <c r="N30" i="54" s="1"/>
  <c r="V63" i="54" a="1"/>
  <c r="V63" i="54" s="1"/>
  <c r="V30" i="54" a="1"/>
  <c r="V30" i="54" s="1"/>
  <c r="X21" i="54" a="1"/>
  <c r="X21" i="54" s="1"/>
  <c r="X24" i="54" a="1"/>
  <c r="X24" i="54" s="1"/>
  <c r="AA54" i="54" a="1"/>
  <c r="AA54" i="54" s="1"/>
  <c r="Z19" i="54" a="1"/>
  <c r="Z19" i="54" s="1"/>
  <c r="N54" i="54" a="1"/>
  <c r="N54" i="54" s="1"/>
  <c r="O35" i="54" a="1"/>
  <c r="O35" i="54" s="1"/>
  <c r="O16" i="54" a="1"/>
  <c r="O16" i="54" s="1"/>
  <c r="X63" i="54" a="1"/>
  <c r="X63" i="54" s="1"/>
  <c r="AA26" i="54" a="1"/>
  <c r="AA26" i="54" s="1"/>
  <c r="Y38" i="54" a="1"/>
  <c r="Y38" i="54" s="1"/>
  <c r="Y24" i="54" a="1"/>
  <c r="Y24" i="54" s="1"/>
  <c r="AB41" i="54" a="1"/>
  <c r="AB41" i="54" s="1"/>
  <c r="X41" i="54" a="1"/>
  <c r="X41" i="54" s="1"/>
  <c r="O55" i="54" a="1"/>
  <c r="O55" i="54" s="1"/>
  <c r="O27" i="54" a="1"/>
  <c r="O27" i="54" s="1"/>
  <c r="AA44" i="54" a="1"/>
  <c r="AA44" i="54" s="1"/>
  <c r="Z16" i="54" a="1"/>
  <c r="Z16" i="54" s="1"/>
  <c r="U30" i="54" a="1"/>
  <c r="U30" i="54" s="1"/>
  <c r="N63" i="54" a="1"/>
  <c r="N63" i="54" s="1"/>
  <c r="O46" i="54" a="1"/>
  <c r="O46" i="54" s="1"/>
  <c r="V32" i="54" a="1"/>
  <c r="V32" i="54" s="1"/>
  <c r="X38" i="54" a="1"/>
  <c r="X38" i="54" s="1"/>
  <c r="AA63" i="54" a="1"/>
  <c r="AA63" i="54" s="1"/>
  <c r="AA30" i="54" a="1"/>
  <c r="AA30" i="54" s="1"/>
  <c r="Z42" i="54" a="1"/>
  <c r="Z42" i="54" s="1"/>
  <c r="AB48" i="54" a="1"/>
  <c r="AB48" i="54" s="1"/>
  <c r="O38" i="54" a="1"/>
  <c r="O38" i="54" s="1"/>
  <c r="T38" i="54" s="1"/>
  <c r="N58" i="54" a="1"/>
  <c r="N58" i="54" s="1"/>
  <c r="V21" i="54" a="1"/>
  <c r="V21" i="54" s="1"/>
  <c r="W25" i="54" a="1"/>
  <c r="W25" i="54" s="1"/>
  <c r="V24" i="54" a="1"/>
  <c r="V24" i="54" s="1"/>
  <c r="Y49" i="54" a="1"/>
  <c r="Y49" i="54" s="1"/>
  <c r="Y48" i="54" a="1"/>
  <c r="Y48" i="54" s="1"/>
  <c r="AB16" i="54" a="1"/>
  <c r="AB16" i="54" s="1"/>
  <c r="W38" i="54" a="1"/>
  <c r="W38" i="54" s="1"/>
  <c r="Y61" i="54" a="1"/>
  <c r="Y61" i="54" s="1"/>
  <c r="N35" i="54" a="1"/>
  <c r="N35" i="54" s="1"/>
  <c r="AA42" i="54" a="1"/>
  <c r="AA42" i="54" s="1"/>
  <c r="N55" i="54" a="1"/>
  <c r="N55" i="54" s="1"/>
  <c r="V28" i="54" a="1"/>
  <c r="V28" i="54" s="1"/>
  <c r="W56" i="54" a="1"/>
  <c r="W56" i="54" s="1"/>
  <c r="Z61" i="54" a="1"/>
  <c r="Z61" i="54" s="1"/>
  <c r="Y47" i="54" a="1"/>
  <c r="Y47" i="54" s="1"/>
  <c r="R47" i="54"/>
  <c r="V41" i="54" a="1"/>
  <c r="V41" i="54" s="1"/>
  <c r="V35" i="54" a="1"/>
  <c r="V35" i="54" s="1"/>
  <c r="O61" i="54" a="1"/>
  <c r="O61" i="54" s="1"/>
  <c r="W35" i="54" a="1"/>
  <c r="W35" i="54" s="1"/>
  <c r="V56" i="54" a="1"/>
  <c r="V56" i="54" s="1"/>
  <c r="N61" i="54" a="1"/>
  <c r="N61" i="54" s="1"/>
  <c r="V42" i="54" a="1"/>
  <c r="V42" i="54" s="1"/>
  <c r="H56" i="54"/>
  <c r="W42" i="54" a="1"/>
  <c r="W42" i="54" s="1"/>
  <c r="X56" i="54" a="1"/>
  <c r="X56" i="54" s="1"/>
  <c r="R56" i="54"/>
  <c r="N47" i="54" a="1"/>
  <c r="N47" i="54" s="1"/>
  <c r="N62" i="54" a="1"/>
  <c r="N62" i="54" s="1"/>
  <c r="V47" i="54" a="1"/>
  <c r="V47" i="54" s="1"/>
  <c r="V61" i="54" a="1"/>
  <c r="V61" i="54" s="1"/>
  <c r="V55" i="54" a="1"/>
  <c r="V55" i="54" s="1"/>
  <c r="X35" i="54" a="1"/>
  <c r="X35" i="54" s="1"/>
  <c r="AB61" i="54" a="1"/>
  <c r="AB61" i="54" s="1"/>
  <c r="O47" i="54" a="1"/>
  <c r="O47" i="54" s="1"/>
  <c r="N41" i="54" a="1"/>
  <c r="N41" i="54" s="1"/>
  <c r="W47" i="54" a="1"/>
  <c r="W47" i="54" s="1"/>
  <c r="W61" i="54" a="1"/>
  <c r="W61" i="54" s="1"/>
  <c r="R48" i="54"/>
  <c r="O41" i="54" a="1"/>
  <c r="O41" i="54" s="1"/>
  <c r="N42" i="54" a="1"/>
  <c r="N42" i="54" s="1"/>
  <c r="X47" i="54" a="1"/>
  <c r="X47" i="54" s="1"/>
  <c r="Z56" i="54" a="1"/>
  <c r="Z56" i="54" s="1"/>
  <c r="H61" i="54"/>
  <c r="AB40" i="54" a="1"/>
  <c r="AB40" i="54" s="1"/>
  <c r="O42" i="54" a="1"/>
  <c r="O42" i="54" s="1"/>
  <c r="X39" i="54" a="1"/>
  <c r="X39" i="54" s="1"/>
  <c r="X61" i="54" a="1"/>
  <c r="X61" i="54" s="1"/>
  <c r="AA56" i="54" a="1"/>
  <c r="AA56" i="54" s="1"/>
  <c r="R61" i="54"/>
  <c r="X42" i="54" a="1"/>
  <c r="X42" i="54" s="1"/>
  <c r="Y56" i="54" a="1"/>
  <c r="Y56" i="54" s="1"/>
  <c r="N56" i="54" a="1"/>
  <c r="N56" i="54" s="1"/>
  <c r="Z35" i="54" a="1"/>
  <c r="Z35" i="54" s="1"/>
  <c r="R55" i="54"/>
  <c r="O56" i="54" a="1"/>
  <c r="O56" i="54" s="1"/>
  <c r="Z41" i="54" a="1"/>
  <c r="Z41" i="54" s="1"/>
  <c r="AA35" i="54" a="1"/>
  <c r="AA35" i="54" s="1"/>
  <c r="N44" i="54" a="1"/>
  <c r="N44" i="54" s="1"/>
  <c r="X44" i="54" a="1"/>
  <c r="X44" i="54" s="1"/>
  <c r="Y52" i="54" a="1"/>
  <c r="Y52" i="54" s="1"/>
  <c r="N57" i="54" a="1"/>
  <c r="N57" i="54" s="1"/>
  <c r="W52" i="54" a="1"/>
  <c r="W52" i="54" s="1"/>
  <c r="V54" i="54" a="1"/>
  <c r="V54" i="54" s="1"/>
  <c r="V45" i="54" a="1"/>
  <c r="V45" i="54" s="1"/>
  <c r="Z46" i="54" a="1"/>
  <c r="Z46" i="54" s="1"/>
  <c r="AA50" i="54" a="1"/>
  <c r="AA50" i="54" s="1"/>
  <c r="U17" i="54" a="1"/>
  <c r="U17" i="54" s="1"/>
  <c r="N23" i="54" a="1"/>
  <c r="N23" i="54" s="1"/>
  <c r="V22" i="54" a="1"/>
  <c r="V22" i="54" s="1"/>
  <c r="X49" i="54" a="1"/>
  <c r="X49" i="54" s="1"/>
  <c r="Y44" i="54" a="1"/>
  <c r="Y44" i="54" s="1"/>
  <c r="AA59" i="54" a="1"/>
  <c r="AA59" i="54" s="1"/>
  <c r="Z50" i="54" a="1"/>
  <c r="Z50" i="54" s="1"/>
  <c r="O23" i="54" a="1"/>
  <c r="O23" i="54" s="1"/>
  <c r="V44" i="54" a="1"/>
  <c r="V44" i="54" s="1"/>
  <c r="Z44" i="54" a="1"/>
  <c r="Z44" i="54" s="1"/>
  <c r="Z25" i="54" a="1"/>
  <c r="Z25" i="54" s="1"/>
  <c r="O19" i="54" a="1"/>
  <c r="O19" i="54" s="1"/>
  <c r="V57" i="54" a="1"/>
  <c r="V57" i="54" s="1"/>
  <c r="W46" i="54" a="1"/>
  <c r="W46" i="54" s="1"/>
  <c r="X54" i="54" a="1"/>
  <c r="X54" i="54" s="1"/>
  <c r="X45" i="54" a="1"/>
  <c r="X45" i="54" s="1"/>
  <c r="O22" i="54" a="1"/>
  <c r="O22" i="54" s="1"/>
  <c r="N32" i="54" a="1"/>
  <c r="N32" i="54" s="1"/>
  <c r="V59" i="54" a="1"/>
  <c r="V59" i="54" s="1"/>
  <c r="X46" i="54" a="1"/>
  <c r="X46" i="54" s="1"/>
  <c r="X58" i="54" a="1"/>
  <c r="X58" i="54" s="1"/>
  <c r="Y42" i="54" a="1"/>
  <c r="Y42" i="54" s="1"/>
  <c r="H42" i="54"/>
  <c r="U27" i="54" a="1"/>
  <c r="U27" i="54" s="1"/>
  <c r="N25" i="54" a="1"/>
  <c r="N25" i="54" s="1"/>
  <c r="W49" i="54" a="1"/>
  <c r="W49" i="54" s="1"/>
  <c r="Z47" i="54" a="1"/>
  <c r="Z47" i="54" s="1"/>
  <c r="AA19" i="54" a="1"/>
  <c r="AA19" i="54" s="1"/>
  <c r="H44" i="54"/>
  <c r="U44" i="54" a="1"/>
  <c r="U44" i="54" s="1"/>
  <c r="N52" i="54" a="1"/>
  <c r="N52" i="54" s="1"/>
  <c r="O25" i="54" a="1"/>
  <c r="O25" i="54" s="1"/>
  <c r="X17" i="54" a="1"/>
  <c r="X17" i="54" s="1"/>
  <c r="AA47" i="54" a="1"/>
  <c r="AA47" i="54" s="1"/>
  <c r="AA32" i="54" a="1"/>
  <c r="AA32" i="54" s="1"/>
  <c r="R44" i="54"/>
  <c r="U42" i="54" a="1"/>
  <c r="U42" i="54" s="1"/>
  <c r="O28" i="54" a="1"/>
  <c r="O28" i="54" s="1"/>
  <c r="W28" i="54" a="1"/>
  <c r="W28" i="54" s="1"/>
  <c r="V17" i="54" a="1"/>
  <c r="V17" i="54" s="1"/>
  <c r="W19" i="54" a="1"/>
  <c r="W19" i="54" s="1"/>
  <c r="Z39" i="54" a="1"/>
  <c r="Z39" i="54" s="1"/>
  <c r="Z14" i="54" a="1"/>
  <c r="Z14" i="54" s="1"/>
  <c r="AB46" i="54" a="1"/>
  <c r="AB46" i="54" s="1"/>
  <c r="Z29" i="54" a="1"/>
  <c r="Z29" i="54" s="1"/>
  <c r="U28" i="54" a="1"/>
  <c r="U28" i="54" s="1"/>
  <c r="N60" i="54" a="1"/>
  <c r="N60" i="54" s="1"/>
  <c r="AB55" i="54" a="1"/>
  <c r="AB55" i="54" s="1"/>
  <c r="AH39" i="54" a="1"/>
  <c r="AH39" i="54" s="1"/>
  <c r="Y32" i="54" a="1"/>
  <c r="Y32" i="54" s="1"/>
  <c r="Z55" i="54" a="1"/>
  <c r="Z55" i="54" s="1"/>
  <c r="U59" i="54" a="1"/>
  <c r="U59" i="54" s="1"/>
  <c r="AB19" i="54" a="1"/>
  <c r="AB19" i="54" s="1"/>
  <c r="AA55" i="54" a="1"/>
  <c r="AA55" i="54" s="1"/>
  <c r="U25" i="54" a="1"/>
  <c r="U25" i="54" s="1"/>
  <c r="U32" i="54" a="1"/>
  <c r="U32" i="54" s="1"/>
  <c r="N29" i="54" a="1"/>
  <c r="N29" i="54" s="1"/>
  <c r="W55" i="54" a="1"/>
  <c r="W55" i="54" s="1"/>
  <c r="AA46" i="54" a="1"/>
  <c r="AA46" i="54" s="1"/>
  <c r="AA22" i="54" a="1"/>
  <c r="AA22" i="54" s="1"/>
  <c r="Z24" i="54" a="1"/>
  <c r="Z24" i="54" s="1"/>
  <c r="H58" i="54"/>
  <c r="AB25" i="54" a="1"/>
  <c r="AB25" i="54" s="1"/>
  <c r="U24" i="54" a="1"/>
  <c r="U24" i="54" s="1"/>
  <c r="Z23" i="54" a="1"/>
  <c r="Z23" i="54" s="1"/>
  <c r="Z59" i="54" a="1"/>
  <c r="Z59" i="54" s="1"/>
  <c r="AA24" i="54" a="1"/>
  <c r="AA24" i="54" s="1"/>
  <c r="R60" i="54"/>
  <c r="U38" i="54" a="1"/>
  <c r="U38" i="54" s="1"/>
  <c r="AB24" i="54" a="1"/>
  <c r="AB24" i="54" s="1"/>
  <c r="Y60" i="54" a="1"/>
  <c r="Y60" i="54" s="1"/>
  <c r="X55" i="54" a="1"/>
  <c r="X55" i="54" s="1"/>
  <c r="Z60" i="54" a="1"/>
  <c r="Z60" i="54" s="1"/>
  <c r="AA36" i="54" a="1"/>
  <c r="AA36" i="54" s="1"/>
  <c r="Z38" i="54" a="1"/>
  <c r="Z38" i="54" s="1"/>
  <c r="H49" i="54"/>
  <c r="U23" i="54" a="1"/>
  <c r="U23" i="54" s="1"/>
  <c r="AH36" i="54" a="1"/>
  <c r="AH36" i="54" s="1"/>
  <c r="U36" i="54" a="1"/>
  <c r="U36" i="54" s="1"/>
  <c r="X57" i="54" a="1"/>
  <c r="X57" i="54" s="1"/>
  <c r="Y39" i="54" a="1"/>
  <c r="Y39" i="54" s="1"/>
  <c r="U22" i="54" a="1"/>
  <c r="U22" i="54" s="1"/>
  <c r="O62" i="54" a="1"/>
  <c r="O62" i="54" s="1"/>
  <c r="Y26" i="54" a="1"/>
  <c r="Y26" i="54" s="1"/>
  <c r="U63" i="54" a="1"/>
  <c r="U63" i="54" s="1"/>
  <c r="Z26" i="54" a="1"/>
  <c r="Z26" i="54" s="1"/>
  <c r="AB63" i="54" a="1"/>
  <c r="AB63" i="54" s="1"/>
  <c r="X62" i="54" a="1"/>
  <c r="X62" i="54" s="1"/>
  <c r="V62" i="54" a="1"/>
  <c r="V62" i="54" s="1"/>
  <c r="Y62" i="54" a="1"/>
  <c r="Y62" i="54" s="1"/>
  <c r="H57" i="54"/>
  <c r="U41" i="54" a="1"/>
  <c r="U41" i="54" s="1"/>
  <c r="W62" i="54" a="1"/>
  <c r="W62" i="54" s="1"/>
  <c r="Z62" i="54" a="1"/>
  <c r="Z62" i="54" s="1"/>
  <c r="O43" i="54" a="1"/>
  <c r="O43" i="54" s="1"/>
  <c r="V26" i="54" a="1"/>
  <c r="V26" i="54" s="1"/>
  <c r="AA62" i="54" a="1"/>
  <c r="AA62" i="54" s="1"/>
  <c r="R63" i="54"/>
  <c r="H55" i="54"/>
  <c r="AB14" i="54" a="1"/>
  <c r="AB14" i="54" s="1"/>
  <c r="AB56" i="54" a="1"/>
  <c r="AB56" i="54" s="1"/>
  <c r="X26" i="54" a="1"/>
  <c r="X26" i="54" s="1"/>
  <c r="N26" i="54" a="1"/>
  <c r="N26" i="54" s="1"/>
  <c r="R41" i="54"/>
  <c r="U54" i="54" a="1"/>
  <c r="U54" i="54" s="1"/>
  <c r="U35" i="54" a="1"/>
  <c r="U35" i="54" s="1"/>
  <c r="O26" i="54" a="1"/>
  <c r="O26" i="54" s="1"/>
  <c r="Y57" i="54" a="1"/>
  <c r="Y57" i="54" s="1"/>
  <c r="R54" i="54"/>
  <c r="U26" i="54" a="1"/>
  <c r="U26" i="54" s="1"/>
  <c r="U20" i="54" a="1"/>
  <c r="U20" i="54" s="1"/>
  <c r="AB35" i="54" a="1"/>
  <c r="AB35" i="54" s="1"/>
  <c r="H46" i="54"/>
  <c r="AB39" i="54" a="1"/>
  <c r="AB39" i="54" s="1"/>
  <c r="AB20" i="54" a="1"/>
  <c r="AB20" i="54" s="1"/>
  <c r="U48" i="54" a="1"/>
  <c r="U48" i="54" s="1"/>
  <c r="Z63" i="54" a="1"/>
  <c r="Z63" i="54" s="1"/>
  <c r="Y46" i="54" a="1"/>
  <c r="Y46" i="54" s="1"/>
  <c r="Y55" i="54" a="1"/>
  <c r="Y55" i="54" s="1"/>
  <c r="U61" i="54" a="1"/>
  <c r="U61" i="54" s="1"/>
  <c r="AB42" i="54" a="1"/>
  <c r="AB42" i="54" s="1"/>
  <c r="H62" i="54"/>
  <c r="R42" i="54"/>
  <c r="AB62" i="54" a="1"/>
  <c r="AB62" i="54" s="1"/>
  <c r="R62" i="54"/>
  <c r="U58" i="54" a="1"/>
  <c r="U58" i="54" s="1"/>
  <c r="U47" i="54" a="1"/>
  <c r="U47" i="54" s="1"/>
  <c r="U14" i="54" a="1"/>
  <c r="U14" i="54" s="1"/>
  <c r="AH55" i="54" a="1"/>
  <c r="AH55" i="54" s="1"/>
  <c r="U37" i="54" a="1"/>
  <c r="U37" i="54" s="1"/>
  <c r="W57" i="54" a="1"/>
  <c r="W57" i="54" s="1"/>
  <c r="W41" i="54" a="1"/>
  <c r="W41" i="54" s="1"/>
  <c r="W45" i="54" a="1"/>
  <c r="W45" i="54" s="1"/>
  <c r="X34" i="54" a="1"/>
  <c r="X34" i="54" s="1"/>
  <c r="X15" i="54" a="1"/>
  <c r="X15" i="54" s="1"/>
  <c r="X43" i="54" a="1"/>
  <c r="X43" i="54" s="1"/>
  <c r="X16" i="54" a="1"/>
  <c r="X16" i="54" s="1"/>
  <c r="Z57" i="54" a="1"/>
  <c r="Z57" i="54" s="1"/>
  <c r="AA15" i="54" a="1"/>
  <c r="AA15" i="54" s="1"/>
  <c r="Y20" i="54" a="1"/>
  <c r="Y20" i="54" s="1"/>
  <c r="Y40" i="54" a="1"/>
  <c r="Y40" i="54" s="1"/>
  <c r="Y58" i="54" a="1"/>
  <c r="Y58" i="54" s="1"/>
  <c r="Y29" i="54" a="1"/>
  <c r="Y29" i="54" s="1"/>
  <c r="R57" i="54"/>
  <c r="R58" i="54"/>
  <c r="AB26" i="54" a="1"/>
  <c r="AB26" i="54" s="1"/>
  <c r="AB23" i="54" a="1"/>
  <c r="AB23" i="54" s="1"/>
  <c r="AB58" i="54" a="1"/>
  <c r="AB58" i="54" s="1"/>
  <c r="AH34" i="54" a="1"/>
  <c r="AH34" i="54" s="1"/>
  <c r="AH31" i="54" a="1"/>
  <c r="AH31" i="54" s="1"/>
  <c r="AH29" i="54" a="1"/>
  <c r="AH29" i="54" s="1"/>
  <c r="AH33" i="54" a="1"/>
  <c r="AH33" i="54" s="1"/>
  <c r="AH43" i="54" a="1"/>
  <c r="AH43" i="54" s="1"/>
  <c r="AH53" i="54" a="1"/>
  <c r="AH53" i="54" s="1"/>
  <c r="V60" i="54" a="1"/>
  <c r="V60" i="54" s="1"/>
  <c r="V23" i="54" a="1"/>
  <c r="V23" i="54" s="1"/>
  <c r="V58" i="54" a="1"/>
  <c r="V58" i="54" s="1"/>
  <c r="Z21" i="54" a="1"/>
  <c r="Z21" i="54" s="1"/>
  <c r="AA57" i="54" a="1"/>
  <c r="AA57" i="54" s="1"/>
  <c r="Z20" i="54" a="1"/>
  <c r="Z20" i="54" s="1"/>
  <c r="Y22" i="54" a="1"/>
  <c r="Y22" i="54" s="1"/>
  <c r="Z40" i="54" a="1"/>
  <c r="Z40" i="54" s="1"/>
  <c r="Z58" i="54" a="1"/>
  <c r="Z58" i="54" s="1"/>
  <c r="H43" i="54"/>
  <c r="H50" i="54"/>
  <c r="N31" i="54" a="1"/>
  <c r="N31" i="54" s="1"/>
  <c r="N59" i="54" a="1"/>
  <c r="N59" i="54" s="1"/>
  <c r="N22" i="54" a="1"/>
  <c r="N22" i="54" s="1"/>
  <c r="O53" i="54" a="1"/>
  <c r="O53" i="54" s="1"/>
  <c r="N50" i="54" a="1"/>
  <c r="N50" i="54" s="1"/>
  <c r="W60" i="54" a="1"/>
  <c r="W60" i="54" s="1"/>
  <c r="W23" i="54" a="1"/>
  <c r="W23" i="54" s="1"/>
  <c r="W58" i="54" a="1"/>
  <c r="W58" i="54" s="1"/>
  <c r="X60" i="54" a="1"/>
  <c r="X60" i="54" s="1"/>
  <c r="X28" i="54" a="1"/>
  <c r="X28" i="54" s="1"/>
  <c r="X22" i="54" a="1"/>
  <c r="X22" i="54" s="1"/>
  <c r="AA21" i="54" a="1"/>
  <c r="AA21" i="54" s="1"/>
  <c r="Y23" i="54" a="1"/>
  <c r="Y23" i="54" s="1"/>
  <c r="AA20" i="54" a="1"/>
  <c r="AA20" i="54" s="1"/>
  <c r="Z22" i="54" a="1"/>
  <c r="Z22" i="54" s="1"/>
  <c r="AA40" i="54" a="1"/>
  <c r="AA40" i="54" s="1"/>
  <c r="R43" i="54"/>
  <c r="R50" i="54"/>
  <c r="AH47" i="54" a="1"/>
  <c r="AH47" i="54" s="1"/>
  <c r="AH44" i="54" a="1"/>
  <c r="AH44" i="54" s="1"/>
  <c r="AH62" i="54" a="1"/>
  <c r="AH62" i="54" s="1"/>
  <c r="AH46" i="54" a="1"/>
  <c r="AH46" i="54" s="1"/>
  <c r="AH56" i="54" a="1"/>
  <c r="AH56" i="54" s="1"/>
  <c r="AH19" i="54" a="1"/>
  <c r="AH19" i="54" s="1"/>
  <c r="O31" i="54" a="1"/>
  <c r="O31" i="54" s="1"/>
  <c r="N53" i="54" a="1"/>
  <c r="N53" i="54" s="1"/>
  <c r="Y33" i="54" a="1"/>
  <c r="Y33" i="54" s="1"/>
  <c r="AA53" i="54" a="1"/>
  <c r="AA53" i="54" s="1"/>
  <c r="U29" i="54" a="1"/>
  <c r="U29" i="54" s="1"/>
  <c r="N34" i="54" a="1"/>
  <c r="N34" i="54" s="1"/>
  <c r="N28" i="54" a="1"/>
  <c r="N28" i="54" s="1"/>
  <c r="N16" i="54" a="1"/>
  <c r="N16" i="54" s="1"/>
  <c r="W26" i="54" a="1"/>
  <c r="W26" i="54" s="1"/>
  <c r="W54" i="54" a="1"/>
  <c r="W54" i="54" s="1"/>
  <c r="W17" i="54" a="1"/>
  <c r="W17" i="54" s="1"/>
  <c r="W27" i="54" a="1"/>
  <c r="W27" i="54" s="1"/>
  <c r="AA34" i="54" a="1"/>
  <c r="AA34" i="54" s="1"/>
  <c r="Z52" i="54" a="1"/>
  <c r="Z52" i="54" s="1"/>
  <c r="AA23" i="54" a="1"/>
  <c r="AA23" i="54" s="1"/>
  <c r="Y28" i="54" a="1"/>
  <c r="Y28" i="54" s="1"/>
  <c r="Z33" i="54" a="1"/>
  <c r="Z33" i="54" s="1"/>
  <c r="Y35" i="54" a="1"/>
  <c r="Y35" i="54" s="1"/>
  <c r="Z53" i="54" a="1"/>
  <c r="Z53" i="54" s="1"/>
  <c r="R49" i="54"/>
  <c r="AB29" i="54" a="1"/>
  <c r="AB29" i="54" s="1"/>
  <c r="AB54" i="54" a="1"/>
  <c r="AB54" i="54" s="1"/>
  <c r="AB17" i="54" a="1"/>
  <c r="AB17" i="54" s="1"/>
  <c r="AB27" i="54" a="1"/>
  <c r="AB27" i="54" s="1"/>
  <c r="AH60" i="54" a="1"/>
  <c r="AH60" i="54" s="1"/>
  <c r="AH57" i="54" a="1"/>
  <c r="AH57" i="54" s="1"/>
  <c r="AH28" i="54" a="1"/>
  <c r="AH28" i="54" s="1"/>
  <c r="AH59" i="54" a="1"/>
  <c r="AH59" i="54" s="1"/>
  <c r="AH22" i="54" a="1"/>
  <c r="AH22" i="54" s="1"/>
  <c r="AH45" i="54" a="1"/>
  <c r="AH45" i="54" s="1"/>
  <c r="O34" i="54" a="1"/>
  <c r="O34" i="54" s="1"/>
  <c r="X29" i="54" a="1"/>
  <c r="X29" i="54" s="1"/>
  <c r="Y34" i="54" a="1"/>
  <c r="Y34" i="54" s="1"/>
  <c r="AA52" i="54" a="1"/>
  <c r="AA52" i="54" s="1"/>
  <c r="Z28" i="54" a="1"/>
  <c r="Z28" i="54" s="1"/>
  <c r="AA33" i="54" a="1"/>
  <c r="AA33" i="54" s="1"/>
  <c r="Y17" i="54" a="1"/>
  <c r="Y17" i="54" s="1"/>
  <c r="Y53" i="54" a="1"/>
  <c r="Y53" i="54" s="1"/>
  <c r="U52" i="54" a="1"/>
  <c r="U52" i="54" s="1"/>
  <c r="U49" i="54" a="1"/>
  <c r="U49" i="54" s="1"/>
  <c r="U50" i="54" a="1"/>
  <c r="U50" i="54" s="1"/>
  <c r="Z34" i="54" a="1"/>
  <c r="Z34" i="54" s="1"/>
  <c r="AA28" i="54" a="1"/>
  <c r="AA28" i="54" s="1"/>
  <c r="Z17" i="54" a="1"/>
  <c r="Z17" i="54" s="1"/>
  <c r="AB52" i="54" a="1"/>
  <c r="AB52" i="54" s="1"/>
  <c r="AB49" i="54" a="1"/>
  <c r="AB49" i="54" s="1"/>
  <c r="AB50" i="54" a="1"/>
  <c r="AB50" i="54" s="1"/>
  <c r="AH26" i="54" a="1"/>
  <c r="AH26" i="54" s="1"/>
  <c r="AH23" i="54" a="1"/>
  <c r="AH23" i="54" s="1"/>
  <c r="AH41" i="54" a="1"/>
  <c r="AH41" i="54" s="1"/>
  <c r="AH25" i="54" a="1"/>
  <c r="AH25" i="54" s="1"/>
  <c r="O57" i="54" a="1"/>
  <c r="O57" i="54" s="1"/>
  <c r="O32" i="54" a="1"/>
  <c r="O32" i="54" s="1"/>
  <c r="V52" i="54" a="1"/>
  <c r="V52" i="54" s="1"/>
  <c r="V49" i="54" a="1"/>
  <c r="V49" i="54" s="1"/>
  <c r="V33" i="54" a="1"/>
  <c r="V33" i="54" s="1"/>
  <c r="V43" i="54" a="1"/>
  <c r="V43" i="54" s="1"/>
  <c r="V53" i="54" a="1"/>
  <c r="V53" i="54" s="1"/>
  <c r="V16" i="54" a="1"/>
  <c r="V16" i="54" s="1"/>
  <c r="X18" i="54" a="1"/>
  <c r="X18" i="54" s="1"/>
  <c r="X20" i="54" a="1"/>
  <c r="X20" i="54" s="1"/>
  <c r="X27" i="54" a="1"/>
  <c r="X27" i="54" s="1"/>
  <c r="Y18" i="54" a="1"/>
  <c r="Y18" i="54" s="1"/>
  <c r="Y41" i="54" a="1"/>
  <c r="Y41" i="54" s="1"/>
  <c r="AA17" i="54" a="1"/>
  <c r="AA17" i="54" s="1"/>
  <c r="H47" i="54"/>
  <c r="H41" i="54"/>
  <c r="U21" i="54" a="1"/>
  <c r="U21" i="54" s="1"/>
  <c r="U18" i="54" a="1"/>
  <c r="U18" i="54" s="1"/>
  <c r="U15" i="54" a="1"/>
  <c r="U15" i="54" s="1"/>
  <c r="U33" i="54" a="1"/>
  <c r="U33" i="54" s="1"/>
  <c r="U43" i="54" a="1"/>
  <c r="U43" i="54" s="1"/>
  <c r="U53" i="54" a="1"/>
  <c r="U53" i="54" s="1"/>
  <c r="U16" i="54" a="1"/>
  <c r="U16" i="54" s="1"/>
  <c r="W33" i="54" a="1"/>
  <c r="W33" i="54" s="1"/>
  <c r="W43" i="54" a="1"/>
  <c r="W43" i="54" s="1"/>
  <c r="W53" i="54" a="1"/>
  <c r="W53" i="54" s="1"/>
  <c r="X31" i="54" a="1"/>
  <c r="X31" i="54" s="1"/>
  <c r="X33" i="54" a="1"/>
  <c r="X33" i="54" s="1"/>
  <c r="AB33" i="54" a="1"/>
  <c r="AB33" i="54" s="1"/>
  <c r="AB43" i="54" a="1"/>
  <c r="AB43" i="54" s="1"/>
  <c r="AB53" i="54" a="1"/>
  <c r="AB53" i="54" s="1"/>
  <c r="O60" i="54" a="1"/>
  <c r="O60" i="54" s="1"/>
  <c r="N45" i="54" a="1"/>
  <c r="N45" i="54" s="1"/>
  <c r="V18" i="54" a="1"/>
  <c r="V18" i="54" s="1"/>
  <c r="V15" i="54" a="1"/>
  <c r="V15" i="54" s="1"/>
  <c r="V29" i="54" a="1"/>
  <c r="V29" i="54" s="1"/>
  <c r="Y31" i="54" a="1"/>
  <c r="Y31" i="54" s="1"/>
  <c r="Y59" i="54" a="1"/>
  <c r="Y59" i="54" s="1"/>
  <c r="Z30" i="54" a="1"/>
  <c r="Z30" i="54" s="1"/>
  <c r="Z32" i="54" a="1"/>
  <c r="Z32" i="54" s="1"/>
  <c r="Y50" i="54" a="1"/>
  <c r="Y50" i="54" s="1"/>
  <c r="H60" i="54"/>
  <c r="H54" i="54"/>
  <c r="H40" i="54"/>
  <c r="U34" i="54" a="1"/>
  <c r="U34" i="54" s="1"/>
  <c r="U31" i="54" a="1"/>
  <c r="U31" i="54" s="1"/>
  <c r="U46" i="54" a="1"/>
  <c r="U46" i="54" s="1"/>
  <c r="W29" i="54" a="1"/>
  <c r="W29" i="54" s="1"/>
  <c r="X53" i="54" a="1"/>
  <c r="X53" i="54" s="1"/>
  <c r="Z31" i="54" a="1"/>
  <c r="Z31" i="54" s="1"/>
  <c r="AB34" i="54" a="1"/>
  <c r="AB34" i="54" s="1"/>
  <c r="AB31" i="54" a="1"/>
  <c r="AB31" i="54" s="1"/>
  <c r="V31" i="54" a="1"/>
  <c r="V31" i="54" s="1"/>
  <c r="AA31" i="54" a="1"/>
  <c r="AA31" i="54" s="1"/>
  <c r="Y43" i="54" a="1"/>
  <c r="Y43" i="54" s="1"/>
  <c r="H53" i="54"/>
  <c r="N27" i="54" a="1"/>
  <c r="N27" i="54" s="1"/>
  <c r="W21" i="54" a="1"/>
  <c r="W21" i="54" s="1"/>
  <c r="W59" i="54" a="1"/>
  <c r="W59" i="54" s="1"/>
  <c r="W22" i="54" a="1"/>
  <c r="W22" i="54" s="1"/>
  <c r="W32" i="54" a="1"/>
  <c r="W32" i="54" s="1"/>
  <c r="X32" i="54" a="1"/>
  <c r="X32" i="54" s="1"/>
  <c r="AA60" i="54" a="1"/>
  <c r="AA60" i="54" s="1"/>
  <c r="Z49" i="54" a="1"/>
  <c r="Z49" i="54" s="1"/>
  <c r="Z43" i="54" a="1"/>
  <c r="Z43" i="54" s="1"/>
  <c r="AA45" i="54" a="1"/>
  <c r="AA45" i="54" s="1"/>
  <c r="AA16" i="54" a="1"/>
  <c r="AA16" i="54" s="1"/>
  <c r="R52" i="54"/>
  <c r="AB59" i="54" a="1"/>
  <c r="AB59" i="54" s="1"/>
  <c r="AB32" i="54" a="1"/>
  <c r="AB32" i="54" s="1"/>
  <c r="AH49" i="54" a="1"/>
  <c r="AH49" i="54" s="1"/>
  <c r="AH54" i="54" a="1"/>
  <c r="AH54" i="54" s="1"/>
  <c r="AH27" i="54" a="1"/>
  <c r="AH27" i="54" s="1"/>
  <c r="V34" i="54" a="1"/>
  <c r="V34" i="54" s="1"/>
  <c r="Y54" i="54" a="1"/>
  <c r="Y54" i="54" s="1"/>
  <c r="AA43" i="54" a="1"/>
  <c r="AA43" i="54" s="1"/>
  <c r="Y27" i="54" a="1"/>
  <c r="Y27" i="54" s="1"/>
  <c r="Z45" i="54" a="1"/>
  <c r="Z45" i="54" s="1"/>
  <c r="H59" i="54"/>
  <c r="H45" i="54"/>
  <c r="U60" i="54" a="1"/>
  <c r="U60" i="54" s="1"/>
  <c r="U57" i="54" a="1"/>
  <c r="U57" i="54" s="1"/>
  <c r="U45" i="54" a="1"/>
  <c r="U45" i="54" s="1"/>
  <c r="N43" i="54" a="1"/>
  <c r="N43" i="54" s="1"/>
  <c r="O29" i="54" a="1"/>
  <c r="O29" i="54" s="1"/>
  <c r="Y45" i="54" a="1"/>
  <c r="Y45" i="54" s="1"/>
  <c r="R45" i="54"/>
  <c r="AL1" i="54" a="1"/>
  <c r="AL1" i="54" s="1"/>
  <c r="AF14" i="54" a="1"/>
  <c r="AJ62" i="54"/>
  <c r="AJ58" i="54"/>
  <c r="AJ55" i="54"/>
  <c r="AJ52" i="54"/>
  <c r="AJ38" i="54"/>
  <c r="AJ30" i="54"/>
  <c r="AJ22" i="54"/>
  <c r="AJ41" i="54"/>
  <c r="AJ61" i="54"/>
  <c r="AJ49" i="54"/>
  <c r="AJ46" i="54"/>
  <c r="AJ43" i="54"/>
  <c r="AJ35" i="54"/>
  <c r="AJ27" i="54"/>
  <c r="AJ19" i="54"/>
  <c r="AI14" i="54"/>
  <c r="AJ40" i="54"/>
  <c r="AJ32" i="54"/>
  <c r="AJ24" i="54"/>
  <c r="AJ16" i="54"/>
  <c r="AJ57" i="54"/>
  <c r="AJ54" i="54"/>
  <c r="AJ60" i="54"/>
  <c r="AJ51" i="54"/>
  <c r="AJ48" i="54"/>
  <c r="AJ37" i="54"/>
  <c r="AJ29" i="54"/>
  <c r="AJ21" i="54"/>
  <c r="AJ45" i="54"/>
  <c r="AJ63" i="54"/>
  <c r="AJ42" i="54"/>
  <c r="AJ34" i="54"/>
  <c r="AJ26" i="54"/>
  <c r="AJ18" i="54"/>
  <c r="AJ25" i="54"/>
  <c r="AJ33" i="54"/>
  <c r="AJ56" i="54"/>
  <c r="AJ39" i="54"/>
  <c r="AJ31" i="54"/>
  <c r="AJ23" i="54"/>
  <c r="AJ15" i="54"/>
  <c r="AJ17" i="54"/>
  <c r="AJ59" i="54"/>
  <c r="AJ53" i="54"/>
  <c r="AJ50" i="54"/>
  <c r="AJ47" i="54"/>
  <c r="AJ44" i="54"/>
  <c r="AJ36" i="54"/>
  <c r="AJ28" i="54"/>
  <c r="AJ20" i="54"/>
  <c r="AL13" i="54" a="1"/>
  <c r="AL13" i="54" s="1"/>
  <c r="R37" i="54" l="1"/>
  <c r="T31" i="54"/>
  <c r="T39" i="54"/>
  <c r="T37" i="54"/>
  <c r="R38" i="54"/>
  <c r="R39" i="54" s="1"/>
  <c r="T30" i="54"/>
  <c r="T27" i="54"/>
  <c r="T26" i="54"/>
  <c r="T28" i="54"/>
  <c r="T33" i="54"/>
  <c r="T36" i="54"/>
  <c r="T32" i="54"/>
  <c r="T34" i="54"/>
  <c r="T29" i="54"/>
  <c r="T25" i="54"/>
  <c r="T35" i="54"/>
  <c r="T24" i="54"/>
  <c r="T22" i="54"/>
  <c r="T16" i="54"/>
  <c r="T21" i="54"/>
  <c r="T18" i="54"/>
  <c r="T23" i="54"/>
  <c r="T20" i="54"/>
  <c r="T17" i="54"/>
  <c r="T19" i="54"/>
  <c r="T15" i="54"/>
  <c r="T14" i="54"/>
  <c r="R15" i="54"/>
  <c r="R16" i="54" s="1"/>
  <c r="R17" i="54" s="1"/>
  <c r="R18" i="54" s="1"/>
  <c r="R19" i="54" s="1"/>
  <c r="R20" i="54" s="1"/>
  <c r="R21" i="54" s="1"/>
  <c r="AC14" i="54" a="1"/>
  <c r="AC14" i="54" s="1"/>
  <c r="AK16" i="54"/>
  <c r="AK33" i="54"/>
  <c r="AK28" i="54"/>
  <c r="AK30" i="54"/>
  <c r="AK55" i="54"/>
  <c r="AK34" i="54"/>
  <c r="AK19" i="54"/>
  <c r="AK40" i="54"/>
  <c r="AK21" i="54"/>
  <c r="AK27" i="54"/>
  <c r="AK49" i="54"/>
  <c r="AK42" i="54"/>
  <c r="AK23" i="54"/>
  <c r="AK29" i="54"/>
  <c r="AK35" i="54"/>
  <c r="AK44" i="54"/>
  <c r="AK39" i="54"/>
  <c r="AK37" i="54"/>
  <c r="AK46" i="54"/>
  <c r="AK17" i="54"/>
  <c r="AK51" i="54"/>
  <c r="AK48" i="54"/>
  <c r="AK54" i="54"/>
  <c r="AK58" i="54"/>
  <c r="AK62" i="54"/>
  <c r="AK60" i="54"/>
  <c r="AK53" i="54"/>
  <c r="AK45" i="54"/>
  <c r="AK22" i="54"/>
  <c r="AK26" i="54"/>
  <c r="AK32" i="54"/>
  <c r="AK43" i="54"/>
  <c r="AK36" i="54"/>
  <c r="AK47" i="54"/>
  <c r="AK59" i="54"/>
  <c r="AK38" i="54"/>
  <c r="AK63" i="54"/>
  <c r="AK18" i="54"/>
  <c r="AK50" i="54"/>
  <c r="AK15" i="54"/>
  <c r="AK57" i="54"/>
  <c r="AK25" i="54"/>
  <c r="AK20" i="54"/>
  <c r="AK52" i="54"/>
  <c r="AK31" i="54"/>
  <c r="AK41" i="54"/>
  <c r="AK24" i="54"/>
  <c r="AK56" i="54"/>
  <c r="AK14" i="54"/>
  <c r="AJ14" i="54"/>
  <c r="AK61" i="54"/>
  <c r="AG60" i="54"/>
  <c r="AG58" i="54"/>
  <c r="AG56" i="54"/>
  <c r="AG54" i="54"/>
  <c r="AG52" i="54"/>
  <c r="AG50" i="54"/>
  <c r="AG48" i="54"/>
  <c r="AG46" i="54"/>
  <c r="AG44" i="54"/>
  <c r="AG42" i="54"/>
  <c r="AG40" i="54"/>
  <c r="AG38" i="54"/>
  <c r="AG36" i="54"/>
  <c r="AG34" i="54"/>
  <c r="AG32" i="54"/>
  <c r="AG30" i="54"/>
  <c r="AG28" i="54"/>
  <c r="AG26" i="54"/>
  <c r="AG24" i="54"/>
  <c r="AG22" i="54"/>
  <c r="AG20" i="54"/>
  <c r="AG18" i="54"/>
  <c r="AG16" i="54"/>
  <c r="AG62" i="54"/>
  <c r="AG55" i="54"/>
  <c r="AG61" i="54"/>
  <c r="AG49" i="54"/>
  <c r="AG43" i="54"/>
  <c r="AG35" i="54"/>
  <c r="AG27" i="54"/>
  <c r="AG19" i="54"/>
  <c r="AG57" i="54"/>
  <c r="AG51" i="54"/>
  <c r="AG37" i="54"/>
  <c r="AG29" i="54"/>
  <c r="AG21" i="54"/>
  <c r="AG45" i="54"/>
  <c r="AF14" i="54"/>
  <c r="AG14" i="54" s="1"/>
  <c r="AG63" i="54"/>
  <c r="AG47" i="54"/>
  <c r="AG39" i="54"/>
  <c r="AG31" i="54"/>
  <c r="AG23" i="54"/>
  <c r="AG15" i="54"/>
  <c r="AG59" i="54"/>
  <c r="AG53" i="54"/>
  <c r="AG41" i="54"/>
  <c r="AG33" i="54"/>
  <c r="AG25" i="54"/>
  <c r="AG17" i="54"/>
  <c r="D2" i="10" a="1"/>
  <c r="D2" i="10" s="1"/>
  <c r="A2" i="10" a="1"/>
  <c r="A2" i="10" s="1"/>
  <c r="H179" i="9"/>
  <c r="H178" i="9"/>
  <c r="H177" i="9"/>
  <c r="H176" i="9"/>
  <c r="H175" i="9"/>
  <c r="H174" i="9"/>
  <c r="H173" i="9"/>
  <c r="H172" i="9"/>
  <c r="H171" i="9"/>
  <c r="H170" i="9"/>
  <c r="H169" i="9"/>
  <c r="H168" i="9"/>
  <c r="H167" i="9"/>
  <c r="H166" i="9"/>
  <c r="H165" i="9"/>
  <c r="H164" i="9"/>
  <c r="H163" i="9"/>
  <c r="H162" i="9"/>
  <c r="H161" i="9"/>
  <c r="H160" i="9"/>
  <c r="H159" i="9"/>
  <c r="H158" i="9"/>
  <c r="H157" i="9"/>
  <c r="H156" i="9"/>
  <c r="H155" i="9"/>
  <c r="H154" i="9"/>
  <c r="H153" i="9"/>
  <c r="H152" i="9"/>
  <c r="H151" i="9"/>
  <c r="H150" i="9"/>
  <c r="H149" i="9"/>
  <c r="H148" i="9"/>
  <c r="H147" i="9"/>
  <c r="H146" i="9"/>
  <c r="H145" i="9"/>
  <c r="H144" i="9"/>
  <c r="H143" i="9"/>
  <c r="H142" i="9"/>
  <c r="H141" i="9"/>
  <c r="H140" i="9"/>
  <c r="H139" i="9"/>
  <c r="H138" i="9"/>
  <c r="H137" i="9"/>
  <c r="H136" i="9"/>
  <c r="H135" i="9"/>
  <c r="H134" i="9"/>
  <c r="H133" i="9"/>
  <c r="H132" i="9"/>
  <c r="H131" i="9"/>
  <c r="H130" i="9"/>
  <c r="H129" i="9"/>
  <c r="H128" i="9"/>
  <c r="H127" i="9"/>
  <c r="H126" i="9"/>
  <c r="H125" i="9"/>
  <c r="H124" i="9"/>
  <c r="H123" i="9"/>
  <c r="H122" i="9"/>
  <c r="H121" i="9"/>
  <c r="H120" i="9"/>
  <c r="H119" i="9"/>
  <c r="H118" i="9"/>
  <c r="H117" i="9"/>
  <c r="H116" i="9"/>
  <c r="H115" i="9"/>
  <c r="H114" i="9"/>
  <c r="H113" i="9"/>
  <c r="H112" i="9"/>
  <c r="H111" i="9"/>
  <c r="H110" i="9"/>
  <c r="H109" i="9"/>
  <c r="H108" i="9"/>
  <c r="H107" i="9"/>
  <c r="H106" i="9"/>
  <c r="H105" i="9"/>
  <c r="H104" i="9"/>
  <c r="H103" i="9"/>
  <c r="H102" i="9"/>
  <c r="H101" i="9"/>
  <c r="H100" i="9"/>
  <c r="H99" i="9"/>
  <c r="H98" i="9"/>
  <c r="H97" i="9"/>
  <c r="H96" i="9"/>
  <c r="H95" i="9"/>
  <c r="H94" i="9"/>
  <c r="H93" i="9"/>
  <c r="H92" i="9"/>
  <c r="H91" i="9"/>
  <c r="H90" i="9"/>
  <c r="H89" i="9"/>
  <c r="H88" i="9"/>
  <c r="H87" i="9"/>
  <c r="H86" i="9"/>
  <c r="H85" i="9"/>
  <c r="H84" i="9"/>
  <c r="H83" i="9"/>
  <c r="H82" i="9"/>
  <c r="H81" i="9"/>
  <c r="H80" i="9"/>
  <c r="H79" i="9"/>
  <c r="H78" i="9"/>
  <c r="H77" i="9"/>
  <c r="H76" i="9"/>
  <c r="H75" i="9"/>
  <c r="H74" i="9"/>
  <c r="H73" i="9"/>
  <c r="H72" i="9"/>
  <c r="H71" i="9"/>
  <c r="H70" i="9"/>
  <c r="H69" i="9"/>
  <c r="H68" i="9"/>
  <c r="H67" i="9"/>
  <c r="H66" i="9"/>
  <c r="H65" i="9"/>
  <c r="H64" i="9"/>
  <c r="H63" i="9"/>
  <c r="H62" i="9"/>
  <c r="H61" i="9"/>
  <c r="H60" i="9"/>
  <c r="H59" i="9"/>
  <c r="H58" i="9"/>
  <c r="H57" i="9"/>
  <c r="H56" i="9"/>
  <c r="H55" i="9"/>
  <c r="H54" i="9"/>
  <c r="H53" i="9"/>
  <c r="H52" i="9"/>
  <c r="H51" i="9"/>
  <c r="H50" i="9"/>
  <c r="H49" i="9"/>
  <c r="H48" i="9"/>
  <c r="H47" i="9"/>
  <c r="H46" i="9"/>
  <c r="H45" i="9"/>
  <c r="H44" i="9"/>
  <c r="H43" i="9"/>
  <c r="H42" i="9"/>
  <c r="H41" i="9"/>
  <c r="H40" i="9"/>
  <c r="H39" i="9"/>
  <c r="H38" i="9"/>
  <c r="H37" i="9"/>
  <c r="H36" i="9"/>
  <c r="H35" i="9"/>
  <c r="H34" i="9"/>
  <c r="H33" i="9"/>
  <c r="H32" i="9"/>
  <c r="H31" i="9"/>
  <c r="H30" i="9"/>
  <c r="H29" i="9"/>
  <c r="H28" i="9"/>
  <c r="H27" i="9"/>
  <c r="H26" i="9"/>
  <c r="H25" i="9"/>
  <c r="H24" i="9"/>
  <c r="H23" i="9"/>
  <c r="H22" i="9"/>
  <c r="H21" i="9"/>
  <c r="H20" i="9"/>
  <c r="H19" i="9"/>
  <c r="H18" i="9"/>
  <c r="H17" i="9"/>
  <c r="H16" i="9"/>
  <c r="H15" i="9"/>
  <c r="H14" i="9"/>
  <c r="H13" i="9"/>
  <c r="H12" i="9"/>
  <c r="H11" i="9"/>
  <c r="H10" i="9"/>
  <c r="H9" i="9"/>
  <c r="H8" i="9"/>
  <c r="H7" i="9"/>
  <c r="H6" i="9"/>
  <c r="H5" i="9"/>
  <c r="H4" i="9"/>
  <c r="H3" i="9"/>
  <c r="H2" i="9"/>
  <c r="R22" i="54" l="1"/>
  <c r="R23" i="54" s="1"/>
  <c r="R24" i="54" s="1"/>
  <c r="R25" i="54" s="1"/>
  <c r="R26" i="54" s="1"/>
  <c r="R27" i="54" s="1"/>
  <c r="R28" i="54" s="1"/>
  <c r="R29" i="54" s="1"/>
  <c r="R30" i="54" s="1"/>
  <c r="R31" i="54" s="1"/>
  <c r="R32" i="54" s="1"/>
  <c r="G15" i="54"/>
  <c r="H15" i="54" s="1"/>
  <c r="E2" i="9" a="1"/>
  <c r="E2" i="9" s="1"/>
  <c r="G16" i="54" l="1"/>
  <c r="H16" i="54" s="1"/>
  <c r="R33" i="54"/>
  <c r="R34" i="54" s="1"/>
  <c r="R35" i="54" s="1"/>
  <c r="R36" i="54" s="1"/>
  <c r="G17" i="54" l="1"/>
  <c r="H17" i="54" s="1"/>
  <c r="G18" i="54" l="1"/>
  <c r="H18" i="54" s="1"/>
  <c r="G19" i="54" l="1"/>
  <c r="H19" i="54" s="1"/>
  <c r="G20" i="54" l="1"/>
  <c r="H20" i="54" s="1"/>
  <c r="G21" i="54" l="1"/>
  <c r="H21" i="54" s="1"/>
  <c r="G22" i="54" l="1"/>
  <c r="H22" i="54" s="1"/>
  <c r="G23" i="54" l="1"/>
  <c r="H23" i="54" s="1"/>
  <c r="G24" i="54" l="1"/>
  <c r="H24" i="54" s="1"/>
  <c r="G25" i="54" l="1"/>
  <c r="H25" i="54" s="1"/>
  <c r="G26" i="54" l="1"/>
  <c r="H26" i="54" s="1"/>
  <c r="G27" i="54" l="1"/>
  <c r="H27" i="54" s="1"/>
  <c r="G28" i="54" l="1"/>
  <c r="H28" i="54" s="1"/>
  <c r="G29" i="54" l="1"/>
  <c r="H29" i="54" s="1"/>
  <c r="G30" i="54" l="1"/>
  <c r="H30" i="54" s="1"/>
  <c r="G31" i="54" l="1"/>
  <c r="H31" i="54" s="1"/>
  <c r="G32" i="54" l="1"/>
  <c r="H32" i="54" s="1"/>
  <c r="G33" i="54" l="1"/>
  <c r="H33" i="54" s="1"/>
  <c r="G34" i="54" l="1"/>
  <c r="H34" i="54" s="1"/>
  <c r="G35" i="54" l="1"/>
  <c r="H35" i="54" s="1"/>
  <c r="G36" i="54" l="1"/>
  <c r="H36" i="54" s="1"/>
  <c r="M14" i="54" l="1"/>
  <c r="G37" i="54"/>
  <c r="H37" i="54" s="1"/>
  <c r="G38" i="54" l="1"/>
  <c r="H38" i="54" s="1"/>
  <c r="G39" i="54" l="1"/>
  <c r="H39" i="54" s="1"/>
  <c r="G40" i="54" l="1"/>
  <c r="G41" i="54" s="1"/>
  <c r="G42" i="54" l="1"/>
  <c r="G43" i="54" l="1"/>
  <c r="G44" i="54" l="1"/>
  <c r="G45" i="54" l="1"/>
  <c r="G46" i="54" l="1"/>
  <c r="M15" i="54" l="1"/>
  <c r="G47" i="54"/>
  <c r="G48" i="54" l="1"/>
  <c r="G49" i="54" l="1"/>
  <c r="G50" i="54" l="1"/>
  <c r="G51" i="54" l="1"/>
  <c r="G52" i="54" l="1"/>
  <c r="G53" i="54" l="1"/>
  <c r="G54" i="54" l="1"/>
  <c r="G55" i="54" l="1"/>
  <c r="G56" i="54" l="1"/>
  <c r="G57" i="54" l="1"/>
  <c r="M19" i="54" l="1"/>
  <c r="G58" i="54"/>
  <c r="G59" i="54" l="1"/>
  <c r="G60" i="54" l="1"/>
  <c r="G61" i="54" s="1"/>
  <c r="G62" i="54" l="1"/>
  <c r="G63" i="54" l="1"/>
  <c r="M43" i="54" l="1"/>
  <c r="M42" i="54"/>
  <c r="M20" i="54" l="1"/>
  <c r="M46" i="54" l="1"/>
  <c r="M44" i="54" l="1"/>
  <c r="M16" i="54" l="1"/>
  <c r="M24" i="54"/>
  <c r="M52" i="54" l="1"/>
  <c r="M50" i="54"/>
  <c r="M51" i="54" l="1"/>
  <c r="M26" i="54" l="1"/>
  <c r="M62" i="54" l="1"/>
  <c r="M58" i="54" l="1"/>
  <c r="M37" i="54" l="1"/>
  <c r="M47" i="54" l="1"/>
  <c r="M55" i="54" l="1"/>
  <c r="M25" i="54"/>
  <c r="M39" i="54"/>
  <c r="M63" i="54" l="1"/>
  <c r="M21" i="54" l="1"/>
  <c r="M49" i="54" l="1"/>
  <c r="M53" i="54"/>
  <c r="M48" i="54"/>
  <c r="M45" i="54" l="1"/>
  <c r="M38" i="54"/>
  <c r="M61" i="54"/>
  <c r="M60" i="54" l="1"/>
  <c r="M22" i="54"/>
  <c r="M56" i="54"/>
  <c r="M28" i="54" l="1"/>
  <c r="M27" i="54"/>
  <c r="M23" i="54"/>
  <c r="M17" i="54" l="1"/>
  <c r="M59" i="54"/>
  <c r="M54" i="54"/>
  <c r="M57" i="54"/>
  <c r="M40" i="54"/>
  <c r="M29" i="54" l="1"/>
  <c r="M30" i="54" l="1"/>
  <c r="M31" i="54"/>
  <c r="M32" i="54"/>
  <c r="M41" i="54"/>
  <c r="M36" i="54"/>
  <c r="M18" i="54"/>
  <c r="M35" i="54" l="1"/>
  <c r="M33" i="54" l="1"/>
  <c r="M254" i="54" l="1"/>
  <c r="M232" i="54"/>
  <c r="M181" i="54"/>
  <c r="M170" i="54"/>
  <c r="M144" i="54"/>
  <c r="M165" i="54"/>
  <c r="M211" i="54"/>
  <c r="M94" i="54"/>
  <c r="M167" i="54"/>
  <c r="M207" i="54"/>
  <c r="M221" i="54"/>
  <c r="M155" i="54"/>
  <c r="M203" i="54"/>
  <c r="M110" i="54"/>
  <c r="M124" i="54"/>
  <c r="M206" i="54"/>
  <c r="M194" i="54"/>
  <c r="M216" i="54"/>
  <c r="M106" i="54"/>
  <c r="M103" i="54"/>
  <c r="M134" i="54"/>
  <c r="M176" i="54"/>
  <c r="M107" i="54"/>
  <c r="M151" i="54"/>
  <c r="M95" i="54"/>
  <c r="M199" i="54"/>
  <c r="M223" i="54"/>
  <c r="M188" i="54"/>
  <c r="M253" i="54"/>
  <c r="M158" i="54"/>
  <c r="M236" i="54"/>
  <c r="M185" i="54"/>
  <c r="M175" i="54"/>
  <c r="M116" i="54"/>
  <c r="M196" i="54"/>
  <c r="M251" i="54"/>
  <c r="M219" i="54"/>
  <c r="M145" i="54"/>
  <c r="M75" i="54"/>
  <c r="M164" i="54"/>
  <c r="M186" i="54"/>
  <c r="M234" i="54"/>
  <c r="M198" i="54"/>
  <c r="M72" i="54"/>
  <c r="M242" i="54"/>
  <c r="M83" i="54"/>
  <c r="M228" i="54"/>
  <c r="M180" i="54"/>
  <c r="M67" i="54"/>
  <c r="M250" i="54"/>
  <c r="M125" i="54"/>
  <c r="M212" i="54"/>
  <c r="M195" i="54"/>
  <c r="M143" i="54"/>
  <c r="M148" i="54"/>
  <c r="M214" i="54"/>
  <c r="M68" i="54"/>
  <c r="M156" i="54"/>
  <c r="M90" i="54"/>
  <c r="M229" i="54"/>
  <c r="M182" i="54"/>
  <c r="M217" i="54"/>
  <c r="M193" i="54"/>
  <c r="M131" i="54"/>
  <c r="M139" i="54"/>
  <c r="M113" i="54"/>
  <c r="M183" i="54"/>
  <c r="M73" i="54"/>
  <c r="M178" i="54"/>
  <c r="M92" i="54"/>
  <c r="M222" i="54"/>
  <c r="M163" i="54"/>
  <c r="M153" i="54"/>
  <c r="M99" i="54"/>
  <c r="M166" i="54"/>
  <c r="M146" i="54"/>
  <c r="M117" i="54"/>
  <c r="M243" i="54"/>
  <c r="M162" i="54"/>
  <c r="M104" i="54"/>
  <c r="M70" i="54"/>
  <c r="M225" i="54"/>
  <c r="M142" i="54"/>
  <c r="M147" i="54"/>
  <c r="M111" i="54"/>
  <c r="M137" i="54"/>
  <c r="M159" i="54"/>
  <c r="M197" i="54"/>
  <c r="M224" i="54"/>
  <c r="M126" i="54"/>
  <c r="M122" i="54"/>
  <c r="M81" i="54"/>
  <c r="M168" i="54"/>
  <c r="M132" i="54"/>
  <c r="M213" i="54"/>
  <c r="M152" i="54"/>
  <c r="M140" i="54"/>
  <c r="M114" i="54"/>
  <c r="M179" i="54"/>
  <c r="M173" i="54"/>
  <c r="M100" i="54"/>
  <c r="M133" i="54"/>
  <c r="M91" i="54"/>
  <c r="M187" i="54"/>
  <c r="M80" i="54"/>
  <c r="M76" i="54"/>
  <c r="M115" i="54"/>
  <c r="M97" i="54"/>
  <c r="M161" i="54"/>
  <c r="M247" i="54"/>
  <c r="M237" i="54"/>
  <c r="M201" i="54"/>
  <c r="M215" i="54"/>
  <c r="M88" i="54"/>
  <c r="M138" i="54"/>
  <c r="M98" i="54"/>
  <c r="M231" i="54"/>
  <c r="M210" i="54"/>
  <c r="M150" i="54"/>
  <c r="M93" i="54"/>
  <c r="M245" i="54"/>
  <c r="M157" i="54"/>
  <c r="M172" i="54"/>
  <c r="M154" i="54"/>
  <c r="M87" i="54"/>
  <c r="M149" i="54"/>
  <c r="M239" i="54"/>
  <c r="M65" i="54"/>
  <c r="M174" i="54"/>
  <c r="M135" i="54"/>
  <c r="M108" i="54"/>
  <c r="M171" i="54"/>
  <c r="M119" i="54"/>
  <c r="M189" i="54"/>
  <c r="M205" i="54"/>
  <c r="M248" i="54"/>
  <c r="M202" i="54"/>
  <c r="M105" i="54"/>
  <c r="M238" i="54"/>
  <c r="M127" i="54"/>
  <c r="M89" i="54"/>
  <c r="M79" i="54"/>
  <c r="M233" i="54"/>
  <c r="M66" i="54"/>
  <c r="M130" i="54"/>
  <c r="M128" i="54"/>
  <c r="M192" i="54"/>
  <c r="M204" i="54"/>
  <c r="M220" i="54"/>
  <c r="M102" i="54"/>
  <c r="M112" i="54"/>
  <c r="M184" i="54"/>
  <c r="M69" i="54"/>
  <c r="M71" i="54"/>
  <c r="M129" i="54"/>
  <c r="M101" i="54"/>
  <c r="M82" i="54"/>
  <c r="M64" i="54"/>
  <c r="M177" i="54"/>
  <c r="M74" i="54"/>
  <c r="M160" i="54"/>
  <c r="M78" i="54"/>
  <c r="M118" i="54"/>
  <c r="M240" i="54"/>
  <c r="M109" i="54"/>
  <c r="M252" i="54"/>
  <c r="M77" i="54"/>
  <c r="M141" i="54"/>
  <c r="M230" i="54"/>
  <c r="M227" i="54"/>
  <c r="M249" i="54"/>
  <c r="M123" i="54"/>
  <c r="M244" i="54"/>
  <c r="M169" i="54"/>
  <c r="M200" i="54"/>
  <c r="M190" i="54"/>
  <c r="M241" i="54"/>
  <c r="M96" i="54"/>
  <c r="M85" i="54"/>
  <c r="M208" i="54"/>
  <c r="M121" i="54"/>
  <c r="M86" i="54"/>
  <c r="M191" i="54"/>
  <c r="M255" i="54"/>
  <c r="M136" i="54"/>
  <c r="M235" i="54"/>
  <c r="M209" i="54"/>
  <c r="M120" i="54"/>
  <c r="M246" i="54"/>
  <c r="M226" i="54"/>
  <c r="M84" i="54"/>
  <c r="M218" i="54"/>
  <c r="M34" i="54"/>
  <c r="S14" i="54" s="1" a="1"/>
  <c r="S14" i="54" s="1"/>
  <c r="D2" i="9" a="1"/>
  <c r="D2" i="9" s="1"/>
  <c r="H5" i="37"/>
  <c r="H4" i="37"/>
  <c r="H3" i="37"/>
  <c r="G5" i="37"/>
  <c r="G4" i="37"/>
  <c r="G3" i="37"/>
  <c r="F5" i="37"/>
  <c r="F4" i="37"/>
  <c r="F3" i="37"/>
  <c r="D5" i="37"/>
  <c r="D4" i="37"/>
  <c r="D3" i="37"/>
  <c r="C5" i="37"/>
  <c r="C4" i="37"/>
  <c r="C3" i="37"/>
  <c r="B5" i="37"/>
  <c r="B4" i="37"/>
  <c r="B3" i="37"/>
  <c r="E9" i="10"/>
  <c r="E8" i="10"/>
  <c r="E7" i="10"/>
  <c r="E6" i="10"/>
  <c r="E5" i="10"/>
  <c r="E4" i="10"/>
  <c r="E3" i="10"/>
  <c r="D19" i="10"/>
  <c r="D18" i="10"/>
  <c r="D17" i="10"/>
  <c r="D16" i="10"/>
  <c r="D15" i="10"/>
  <c r="D14" i="10"/>
  <c r="D13" i="10"/>
  <c r="D12" i="10"/>
  <c r="D11" i="10"/>
  <c r="D10" i="10"/>
  <c r="D9" i="10"/>
  <c r="D8" i="10"/>
  <c r="D7" i="10"/>
  <c r="D6" i="10"/>
  <c r="D5" i="10"/>
  <c r="D4" i="10"/>
  <c r="D3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C4" i="10"/>
  <c r="C3" i="10"/>
  <c r="B9" i="10"/>
  <c r="B8" i="10"/>
  <c r="B7" i="10"/>
  <c r="B6" i="10"/>
  <c r="B5" i="10"/>
  <c r="B4" i="10"/>
  <c r="B3" i="10"/>
  <c r="A19" i="10"/>
  <c r="A18" i="10"/>
  <c r="A17" i="10"/>
  <c r="A16" i="10"/>
  <c r="A15" i="10"/>
  <c r="A14" i="10"/>
  <c r="A13" i="10"/>
  <c r="A12" i="10"/>
  <c r="A11" i="10"/>
  <c r="A10" i="10"/>
  <c r="A9" i="10"/>
  <c r="A8" i="10"/>
  <c r="A7" i="10"/>
  <c r="A6" i="10"/>
  <c r="A5" i="10"/>
  <c r="A4" i="10"/>
  <c r="A3" i="10"/>
  <c r="M188" i="9"/>
  <c r="M187" i="9"/>
  <c r="M186" i="9"/>
  <c r="M185" i="9"/>
  <c r="M184" i="9"/>
  <c r="M183" i="9"/>
  <c r="M182" i="9"/>
  <c r="M181" i="9"/>
  <c r="M180" i="9"/>
  <c r="M179" i="9"/>
  <c r="M178" i="9"/>
  <c r="M177" i="9"/>
  <c r="M176" i="9"/>
  <c r="M175" i="9"/>
  <c r="M174" i="9"/>
  <c r="M173" i="9"/>
  <c r="M172" i="9"/>
  <c r="M171" i="9"/>
  <c r="M170" i="9"/>
  <c r="M169" i="9"/>
  <c r="M168" i="9"/>
  <c r="M167" i="9"/>
  <c r="M166" i="9"/>
  <c r="M165" i="9"/>
  <c r="M164" i="9"/>
  <c r="M163" i="9"/>
  <c r="M162" i="9"/>
  <c r="M161" i="9"/>
  <c r="M160" i="9"/>
  <c r="M159" i="9"/>
  <c r="M158" i="9"/>
  <c r="M157" i="9"/>
  <c r="M156" i="9"/>
  <c r="M155" i="9"/>
  <c r="M154" i="9"/>
  <c r="M153" i="9"/>
  <c r="M152" i="9"/>
  <c r="M151" i="9"/>
  <c r="M150" i="9"/>
  <c r="M149" i="9"/>
  <c r="M148" i="9"/>
  <c r="M147" i="9"/>
  <c r="M146" i="9"/>
  <c r="M145" i="9"/>
  <c r="M144" i="9"/>
  <c r="M143" i="9"/>
  <c r="M142" i="9"/>
  <c r="M141" i="9"/>
  <c r="M140" i="9"/>
  <c r="M139" i="9"/>
  <c r="M138" i="9"/>
  <c r="M137" i="9"/>
  <c r="M136" i="9"/>
  <c r="M135" i="9"/>
  <c r="M134" i="9"/>
  <c r="M133" i="9"/>
  <c r="M132" i="9"/>
  <c r="M131" i="9"/>
  <c r="M130" i="9"/>
  <c r="M129" i="9"/>
  <c r="M128" i="9"/>
  <c r="M127" i="9"/>
  <c r="M126" i="9"/>
  <c r="M125" i="9"/>
  <c r="M124" i="9"/>
  <c r="M123" i="9"/>
  <c r="M122" i="9"/>
  <c r="M121" i="9"/>
  <c r="M120" i="9"/>
  <c r="M119" i="9"/>
  <c r="M118" i="9"/>
  <c r="M117" i="9"/>
  <c r="M116" i="9"/>
  <c r="M115" i="9"/>
  <c r="M114" i="9"/>
  <c r="M113" i="9"/>
  <c r="M112" i="9"/>
  <c r="M111" i="9"/>
  <c r="M110" i="9"/>
  <c r="M109" i="9"/>
  <c r="M108" i="9"/>
  <c r="M107" i="9"/>
  <c r="M106" i="9"/>
  <c r="M105" i="9"/>
  <c r="M104" i="9"/>
  <c r="M103" i="9"/>
  <c r="M102" i="9"/>
  <c r="M101" i="9"/>
  <c r="M100" i="9"/>
  <c r="M99" i="9"/>
  <c r="M98" i="9"/>
  <c r="M97" i="9"/>
  <c r="M96" i="9"/>
  <c r="M95" i="9"/>
  <c r="M94" i="9"/>
  <c r="M93" i="9"/>
  <c r="M92" i="9"/>
  <c r="M91" i="9"/>
  <c r="M90" i="9"/>
  <c r="M89" i="9"/>
  <c r="M88" i="9"/>
  <c r="M87" i="9"/>
  <c r="M86" i="9"/>
  <c r="M85" i="9"/>
  <c r="M84" i="9"/>
  <c r="M83" i="9"/>
  <c r="M82" i="9"/>
  <c r="M81" i="9"/>
  <c r="M80" i="9"/>
  <c r="M79" i="9"/>
  <c r="M78" i="9"/>
  <c r="M77" i="9"/>
  <c r="M76" i="9"/>
  <c r="M75" i="9"/>
  <c r="M74" i="9"/>
  <c r="M73" i="9"/>
  <c r="M72" i="9"/>
  <c r="M71" i="9"/>
  <c r="M70" i="9"/>
  <c r="M69" i="9"/>
  <c r="M68" i="9"/>
  <c r="M67" i="9"/>
  <c r="M66" i="9"/>
  <c r="M65" i="9"/>
  <c r="M64" i="9"/>
  <c r="M63" i="9"/>
  <c r="M62" i="9"/>
  <c r="M61" i="9"/>
  <c r="M60" i="9"/>
  <c r="M59" i="9"/>
  <c r="M58" i="9"/>
  <c r="M57" i="9"/>
  <c r="M56" i="9"/>
  <c r="M55" i="9"/>
  <c r="M54" i="9"/>
  <c r="M53" i="9"/>
  <c r="M52" i="9"/>
  <c r="M51" i="9"/>
  <c r="M50" i="9"/>
  <c r="M49" i="9"/>
  <c r="M48" i="9"/>
  <c r="M47" i="9"/>
  <c r="M46" i="9"/>
  <c r="M45" i="9"/>
  <c r="M44" i="9"/>
  <c r="M43" i="9"/>
  <c r="M42" i="9"/>
  <c r="M41" i="9"/>
  <c r="M40" i="9"/>
  <c r="M39" i="9"/>
  <c r="M38" i="9"/>
  <c r="M37" i="9"/>
  <c r="M36" i="9"/>
  <c r="M35" i="9"/>
  <c r="M34" i="9"/>
  <c r="M33" i="9"/>
  <c r="M32" i="9"/>
  <c r="M31" i="9"/>
  <c r="M30" i="9"/>
  <c r="M29" i="9"/>
  <c r="M28" i="9"/>
  <c r="M27" i="9"/>
  <c r="M26" i="9"/>
  <c r="M25" i="9"/>
  <c r="M24" i="9"/>
  <c r="M23" i="9"/>
  <c r="M22" i="9"/>
  <c r="M21" i="9"/>
  <c r="M20" i="9"/>
  <c r="M19" i="9"/>
  <c r="M18" i="9"/>
  <c r="M17" i="9"/>
  <c r="M16" i="9"/>
  <c r="M15" i="9"/>
  <c r="M14" i="9"/>
  <c r="M13" i="9"/>
  <c r="M12" i="9"/>
  <c r="M11" i="9"/>
  <c r="M10" i="9"/>
  <c r="M9" i="9"/>
  <c r="M8" i="9"/>
  <c r="M7" i="9"/>
  <c r="M6" i="9"/>
  <c r="M5" i="9"/>
  <c r="M4" i="9"/>
  <c r="M3" i="9"/>
  <c r="L188" i="9"/>
  <c r="L187" i="9"/>
  <c r="L186" i="9"/>
  <c r="L185" i="9"/>
  <c r="L184" i="9"/>
  <c r="L183" i="9"/>
  <c r="L182" i="9"/>
  <c r="L181" i="9"/>
  <c r="L180" i="9"/>
  <c r="L179" i="9"/>
  <c r="L178" i="9"/>
  <c r="L177" i="9"/>
  <c r="L176" i="9"/>
  <c r="L175" i="9"/>
  <c r="L174" i="9"/>
  <c r="L173" i="9"/>
  <c r="L172" i="9"/>
  <c r="L171" i="9"/>
  <c r="L170" i="9"/>
  <c r="L169" i="9"/>
  <c r="L168" i="9"/>
  <c r="L167" i="9"/>
  <c r="L166" i="9"/>
  <c r="L165" i="9"/>
  <c r="L164" i="9"/>
  <c r="L163" i="9"/>
  <c r="L162" i="9"/>
  <c r="L161" i="9"/>
  <c r="L160" i="9"/>
  <c r="L159" i="9"/>
  <c r="L158" i="9"/>
  <c r="L157" i="9"/>
  <c r="L156" i="9"/>
  <c r="L155" i="9"/>
  <c r="L154" i="9"/>
  <c r="L153" i="9"/>
  <c r="L152" i="9"/>
  <c r="L151" i="9"/>
  <c r="L150" i="9"/>
  <c r="L149" i="9"/>
  <c r="L148" i="9"/>
  <c r="L147" i="9"/>
  <c r="L146" i="9"/>
  <c r="L145" i="9"/>
  <c r="L144" i="9"/>
  <c r="L143" i="9"/>
  <c r="L142" i="9"/>
  <c r="L141" i="9"/>
  <c r="L140" i="9"/>
  <c r="L139" i="9"/>
  <c r="L138" i="9"/>
  <c r="L137" i="9"/>
  <c r="L136" i="9"/>
  <c r="L135" i="9"/>
  <c r="L134" i="9"/>
  <c r="L133" i="9"/>
  <c r="L132" i="9"/>
  <c r="L131" i="9"/>
  <c r="L130" i="9"/>
  <c r="L129" i="9"/>
  <c r="L128" i="9"/>
  <c r="L127" i="9"/>
  <c r="L126" i="9"/>
  <c r="L125" i="9"/>
  <c r="L124" i="9"/>
  <c r="L123" i="9"/>
  <c r="L122" i="9"/>
  <c r="L121" i="9"/>
  <c r="L120" i="9"/>
  <c r="L119" i="9"/>
  <c r="L118" i="9"/>
  <c r="L117" i="9"/>
  <c r="L116" i="9"/>
  <c r="L115" i="9"/>
  <c r="L114" i="9"/>
  <c r="L113" i="9"/>
  <c r="L112" i="9"/>
  <c r="L111" i="9"/>
  <c r="L110" i="9"/>
  <c r="L109" i="9"/>
  <c r="L108" i="9"/>
  <c r="L107" i="9"/>
  <c r="L106" i="9"/>
  <c r="L105" i="9"/>
  <c r="L104" i="9"/>
  <c r="L103" i="9"/>
  <c r="L102" i="9"/>
  <c r="L101" i="9"/>
  <c r="L100" i="9"/>
  <c r="L99" i="9"/>
  <c r="L98" i="9"/>
  <c r="L97" i="9"/>
  <c r="L96" i="9"/>
  <c r="L95" i="9"/>
  <c r="L94" i="9"/>
  <c r="L93" i="9"/>
  <c r="L92" i="9"/>
  <c r="L91" i="9"/>
  <c r="L90" i="9"/>
  <c r="L89" i="9"/>
  <c r="L88" i="9"/>
  <c r="L87" i="9"/>
  <c r="L86" i="9"/>
  <c r="L85" i="9"/>
  <c r="L84" i="9"/>
  <c r="L83" i="9"/>
  <c r="L82" i="9"/>
  <c r="L81" i="9"/>
  <c r="L80" i="9"/>
  <c r="L79" i="9"/>
  <c r="L78" i="9"/>
  <c r="L77" i="9"/>
  <c r="L76" i="9"/>
  <c r="L75" i="9"/>
  <c r="L74" i="9"/>
  <c r="L73" i="9"/>
  <c r="L72" i="9"/>
  <c r="L71" i="9"/>
  <c r="L70" i="9"/>
  <c r="L69" i="9"/>
  <c r="L68" i="9"/>
  <c r="L67" i="9"/>
  <c r="L66" i="9"/>
  <c r="L65" i="9"/>
  <c r="L64" i="9"/>
  <c r="L63" i="9"/>
  <c r="L62" i="9"/>
  <c r="L61" i="9"/>
  <c r="L60" i="9"/>
  <c r="L59" i="9"/>
  <c r="L58" i="9"/>
  <c r="L57" i="9"/>
  <c r="L56" i="9"/>
  <c r="L55" i="9"/>
  <c r="L54" i="9"/>
  <c r="L53" i="9"/>
  <c r="L52" i="9"/>
  <c r="L51" i="9"/>
  <c r="L50" i="9"/>
  <c r="L49" i="9"/>
  <c r="L48" i="9"/>
  <c r="L47" i="9"/>
  <c r="L46" i="9"/>
  <c r="L45" i="9"/>
  <c r="L44" i="9"/>
  <c r="L43" i="9"/>
  <c r="L42" i="9"/>
  <c r="L41" i="9"/>
  <c r="L40" i="9"/>
  <c r="L39" i="9"/>
  <c r="L38" i="9"/>
  <c r="L37" i="9"/>
  <c r="L36" i="9"/>
  <c r="L35" i="9"/>
  <c r="L34" i="9"/>
  <c r="L33" i="9"/>
  <c r="L32" i="9"/>
  <c r="L31" i="9"/>
  <c r="L30" i="9"/>
  <c r="L29" i="9"/>
  <c r="L28" i="9"/>
  <c r="L27" i="9"/>
  <c r="L26" i="9"/>
  <c r="L25" i="9"/>
  <c r="L24" i="9"/>
  <c r="L23" i="9"/>
  <c r="L22" i="9"/>
  <c r="L21" i="9"/>
  <c r="L20" i="9"/>
  <c r="L19" i="9"/>
  <c r="L18" i="9"/>
  <c r="L17" i="9"/>
  <c r="L16" i="9"/>
  <c r="L15" i="9"/>
  <c r="L14" i="9"/>
  <c r="L13" i="9"/>
  <c r="L12" i="9"/>
  <c r="L11" i="9"/>
  <c r="L10" i="9"/>
  <c r="L9" i="9"/>
  <c r="L8" i="9"/>
  <c r="L7" i="9"/>
  <c r="L6" i="9"/>
  <c r="L5" i="9"/>
  <c r="L4" i="9"/>
  <c r="L3" i="9"/>
  <c r="K188" i="9"/>
  <c r="K187" i="9"/>
  <c r="K186" i="9"/>
  <c r="K185" i="9"/>
  <c r="K184" i="9"/>
  <c r="K183" i="9"/>
  <c r="K182" i="9"/>
  <c r="K181" i="9"/>
  <c r="K180" i="9"/>
  <c r="K179" i="9"/>
  <c r="K178" i="9"/>
  <c r="K177" i="9"/>
  <c r="K176" i="9"/>
  <c r="K175" i="9"/>
  <c r="K174" i="9"/>
  <c r="K173" i="9"/>
  <c r="K172" i="9"/>
  <c r="K171" i="9"/>
  <c r="K170" i="9"/>
  <c r="K169" i="9"/>
  <c r="K168" i="9"/>
  <c r="K167" i="9"/>
  <c r="K166" i="9"/>
  <c r="K165" i="9"/>
  <c r="K164" i="9"/>
  <c r="K163" i="9"/>
  <c r="K162" i="9"/>
  <c r="K161" i="9"/>
  <c r="K160" i="9"/>
  <c r="K159" i="9"/>
  <c r="K158" i="9"/>
  <c r="K157" i="9"/>
  <c r="K156" i="9"/>
  <c r="K155" i="9"/>
  <c r="K154" i="9"/>
  <c r="K153" i="9"/>
  <c r="K152" i="9"/>
  <c r="K151" i="9"/>
  <c r="K150" i="9"/>
  <c r="K149" i="9"/>
  <c r="K148" i="9"/>
  <c r="K147" i="9"/>
  <c r="K146" i="9"/>
  <c r="K145" i="9"/>
  <c r="K144" i="9"/>
  <c r="K143" i="9"/>
  <c r="K142" i="9"/>
  <c r="K141" i="9"/>
  <c r="K140" i="9"/>
  <c r="K139" i="9"/>
  <c r="K138" i="9"/>
  <c r="K137" i="9"/>
  <c r="K136" i="9"/>
  <c r="K135" i="9"/>
  <c r="K134" i="9"/>
  <c r="K133" i="9"/>
  <c r="K132" i="9"/>
  <c r="K131" i="9"/>
  <c r="K130" i="9"/>
  <c r="K129" i="9"/>
  <c r="K128" i="9"/>
  <c r="K127" i="9"/>
  <c r="K126" i="9"/>
  <c r="K125" i="9"/>
  <c r="K124" i="9"/>
  <c r="K123" i="9"/>
  <c r="K122" i="9"/>
  <c r="K121" i="9"/>
  <c r="K120" i="9"/>
  <c r="K119" i="9"/>
  <c r="K118" i="9"/>
  <c r="K117" i="9"/>
  <c r="K116" i="9"/>
  <c r="K115" i="9"/>
  <c r="K114" i="9"/>
  <c r="K113" i="9"/>
  <c r="K112" i="9"/>
  <c r="K111" i="9"/>
  <c r="K110" i="9"/>
  <c r="K109" i="9"/>
  <c r="K108" i="9"/>
  <c r="K107" i="9"/>
  <c r="K106" i="9"/>
  <c r="K105" i="9"/>
  <c r="K104" i="9"/>
  <c r="K103" i="9"/>
  <c r="K102" i="9"/>
  <c r="K101" i="9"/>
  <c r="K100" i="9"/>
  <c r="K99" i="9"/>
  <c r="K98" i="9"/>
  <c r="K97" i="9"/>
  <c r="K96" i="9"/>
  <c r="K95" i="9"/>
  <c r="K94" i="9"/>
  <c r="K93" i="9"/>
  <c r="K92" i="9"/>
  <c r="K91" i="9"/>
  <c r="K90" i="9"/>
  <c r="K89" i="9"/>
  <c r="K88" i="9"/>
  <c r="K87" i="9"/>
  <c r="K86" i="9"/>
  <c r="K85" i="9"/>
  <c r="K84" i="9"/>
  <c r="K83" i="9"/>
  <c r="K82" i="9"/>
  <c r="K81" i="9"/>
  <c r="K80" i="9"/>
  <c r="K79" i="9"/>
  <c r="K78" i="9"/>
  <c r="K77" i="9"/>
  <c r="K76" i="9"/>
  <c r="K75" i="9"/>
  <c r="K74" i="9"/>
  <c r="K73" i="9"/>
  <c r="K72" i="9"/>
  <c r="K71" i="9"/>
  <c r="K70" i="9"/>
  <c r="K69" i="9"/>
  <c r="K68" i="9"/>
  <c r="K67" i="9"/>
  <c r="K66" i="9"/>
  <c r="K65" i="9"/>
  <c r="K64" i="9"/>
  <c r="K63" i="9"/>
  <c r="K62" i="9"/>
  <c r="K61" i="9"/>
  <c r="K60" i="9"/>
  <c r="K59" i="9"/>
  <c r="K58" i="9"/>
  <c r="K57" i="9"/>
  <c r="K56" i="9"/>
  <c r="K55" i="9"/>
  <c r="K54" i="9"/>
  <c r="K53" i="9"/>
  <c r="K52" i="9"/>
  <c r="K51" i="9"/>
  <c r="K50" i="9"/>
  <c r="K49" i="9"/>
  <c r="K48" i="9"/>
  <c r="K47" i="9"/>
  <c r="K46" i="9"/>
  <c r="K45" i="9"/>
  <c r="K44" i="9"/>
  <c r="K43" i="9"/>
  <c r="K42" i="9"/>
  <c r="K41" i="9"/>
  <c r="K40" i="9"/>
  <c r="K39" i="9"/>
  <c r="K38" i="9"/>
  <c r="K37" i="9"/>
  <c r="K36" i="9"/>
  <c r="K35" i="9"/>
  <c r="K34" i="9"/>
  <c r="K33" i="9"/>
  <c r="K32" i="9"/>
  <c r="K31" i="9"/>
  <c r="K30" i="9"/>
  <c r="K29" i="9"/>
  <c r="K28" i="9"/>
  <c r="K27" i="9"/>
  <c r="K26" i="9"/>
  <c r="K25" i="9"/>
  <c r="K24" i="9"/>
  <c r="K23" i="9"/>
  <c r="K22" i="9"/>
  <c r="K21" i="9"/>
  <c r="K20" i="9"/>
  <c r="K19" i="9"/>
  <c r="K18" i="9"/>
  <c r="K17" i="9"/>
  <c r="K16" i="9"/>
  <c r="K15" i="9"/>
  <c r="K14" i="9"/>
  <c r="K13" i="9"/>
  <c r="K12" i="9"/>
  <c r="K11" i="9"/>
  <c r="K10" i="9"/>
  <c r="K9" i="9"/>
  <c r="K8" i="9"/>
  <c r="K7" i="9"/>
  <c r="K6" i="9"/>
  <c r="K5" i="9"/>
  <c r="K4" i="9"/>
  <c r="K3" i="9"/>
  <c r="E250" i="9"/>
  <c r="E249" i="9"/>
  <c r="E248" i="9"/>
  <c r="E247" i="9"/>
  <c r="E246" i="9"/>
  <c r="E245" i="9"/>
  <c r="E244" i="9"/>
  <c r="E243" i="9"/>
  <c r="E242" i="9"/>
  <c r="E241" i="9"/>
  <c r="E240" i="9"/>
  <c r="E239" i="9"/>
  <c r="E238" i="9"/>
  <c r="E237" i="9"/>
  <c r="E236" i="9"/>
  <c r="E235" i="9"/>
  <c r="E234" i="9"/>
  <c r="E233" i="9"/>
  <c r="E232" i="9"/>
  <c r="E231" i="9"/>
  <c r="E230" i="9"/>
  <c r="E229" i="9"/>
  <c r="E228" i="9"/>
  <c r="E227" i="9"/>
  <c r="E226" i="9"/>
  <c r="E225" i="9"/>
  <c r="E224" i="9"/>
  <c r="E223" i="9"/>
  <c r="E222" i="9"/>
  <c r="E221" i="9"/>
  <c r="E220" i="9"/>
  <c r="E219" i="9"/>
  <c r="E218" i="9"/>
  <c r="E217" i="9"/>
  <c r="E216" i="9"/>
  <c r="E215" i="9"/>
  <c r="E214" i="9"/>
  <c r="E213" i="9"/>
  <c r="E212" i="9"/>
  <c r="E211" i="9"/>
  <c r="E210" i="9"/>
  <c r="E209" i="9"/>
  <c r="E208" i="9"/>
  <c r="E207" i="9"/>
  <c r="E206" i="9"/>
  <c r="E205" i="9"/>
  <c r="E204" i="9"/>
  <c r="E203" i="9"/>
  <c r="E202" i="9"/>
  <c r="E201" i="9"/>
  <c r="E200" i="9"/>
  <c r="E199" i="9"/>
  <c r="E198" i="9"/>
  <c r="E197" i="9"/>
  <c r="E196" i="9"/>
  <c r="E195" i="9"/>
  <c r="E194" i="9"/>
  <c r="E193" i="9"/>
  <c r="E192" i="9"/>
  <c r="E191" i="9"/>
  <c r="E190" i="9"/>
  <c r="E189" i="9"/>
  <c r="E188" i="9"/>
  <c r="E187" i="9"/>
  <c r="E186" i="9"/>
  <c r="E185" i="9"/>
  <c r="E184" i="9"/>
  <c r="E183" i="9"/>
  <c r="E182" i="9"/>
  <c r="E181" i="9"/>
  <c r="E180" i="9"/>
  <c r="E179" i="9"/>
  <c r="E178" i="9"/>
  <c r="E177" i="9"/>
  <c r="E176" i="9"/>
  <c r="E175" i="9"/>
  <c r="E174" i="9"/>
  <c r="E173" i="9"/>
  <c r="E172" i="9"/>
  <c r="E171" i="9"/>
  <c r="E170" i="9"/>
  <c r="E169" i="9"/>
  <c r="E168" i="9"/>
  <c r="E167" i="9"/>
  <c r="E166" i="9"/>
  <c r="E165" i="9"/>
  <c r="E164" i="9"/>
  <c r="E163" i="9"/>
  <c r="E162" i="9"/>
  <c r="E161" i="9"/>
  <c r="E160" i="9"/>
  <c r="E159" i="9"/>
  <c r="E158" i="9"/>
  <c r="E157" i="9"/>
  <c r="E156" i="9"/>
  <c r="E155" i="9"/>
  <c r="E154" i="9"/>
  <c r="E153" i="9"/>
  <c r="E152" i="9"/>
  <c r="E151" i="9"/>
  <c r="E150" i="9"/>
  <c r="E149" i="9"/>
  <c r="E148" i="9"/>
  <c r="E147" i="9"/>
  <c r="E146" i="9"/>
  <c r="E145" i="9"/>
  <c r="E144" i="9"/>
  <c r="E143" i="9"/>
  <c r="E142" i="9"/>
  <c r="E141" i="9"/>
  <c r="E140" i="9"/>
  <c r="E139" i="9"/>
  <c r="E138" i="9"/>
  <c r="E137" i="9"/>
  <c r="E136" i="9"/>
  <c r="E135" i="9"/>
  <c r="E134" i="9"/>
  <c r="E133" i="9"/>
  <c r="E132" i="9"/>
  <c r="E131" i="9"/>
  <c r="E130" i="9"/>
  <c r="E129" i="9"/>
  <c r="E128" i="9"/>
  <c r="E127" i="9"/>
  <c r="E126" i="9"/>
  <c r="E125" i="9"/>
  <c r="E124" i="9"/>
  <c r="E123" i="9"/>
  <c r="E122" i="9"/>
  <c r="E121" i="9"/>
  <c r="E120" i="9"/>
  <c r="E119" i="9"/>
  <c r="E118" i="9"/>
  <c r="E117" i="9"/>
  <c r="E116" i="9"/>
  <c r="E115" i="9"/>
  <c r="E114" i="9"/>
  <c r="E113" i="9"/>
  <c r="E112" i="9"/>
  <c r="E111" i="9"/>
  <c r="E110" i="9"/>
  <c r="E109" i="9"/>
  <c r="E108" i="9"/>
  <c r="E107" i="9"/>
  <c r="E106" i="9"/>
  <c r="E105" i="9"/>
  <c r="E104" i="9"/>
  <c r="E103" i="9"/>
  <c r="E102" i="9"/>
  <c r="E101" i="9"/>
  <c r="E100" i="9"/>
  <c r="E99" i="9"/>
  <c r="E98" i="9"/>
  <c r="E97" i="9"/>
  <c r="E96" i="9"/>
  <c r="E95" i="9"/>
  <c r="E94" i="9"/>
  <c r="E93" i="9"/>
  <c r="E92" i="9"/>
  <c r="E91" i="9"/>
  <c r="E90" i="9"/>
  <c r="E89" i="9"/>
  <c r="E88" i="9"/>
  <c r="E87" i="9"/>
  <c r="E86" i="9"/>
  <c r="E85" i="9"/>
  <c r="E84" i="9"/>
  <c r="E83" i="9"/>
  <c r="E82" i="9"/>
  <c r="E81" i="9"/>
  <c r="E80" i="9"/>
  <c r="E79" i="9"/>
  <c r="E78" i="9"/>
  <c r="E77" i="9"/>
  <c r="E76" i="9"/>
  <c r="E75" i="9"/>
  <c r="E74" i="9"/>
  <c r="E73" i="9"/>
  <c r="E72" i="9"/>
  <c r="E71" i="9"/>
  <c r="E70" i="9"/>
  <c r="E69" i="9"/>
  <c r="E68" i="9"/>
  <c r="E67" i="9"/>
  <c r="E66" i="9"/>
  <c r="E65" i="9"/>
  <c r="E64" i="9"/>
  <c r="E63" i="9"/>
  <c r="E62" i="9"/>
  <c r="E61" i="9"/>
  <c r="E60" i="9"/>
  <c r="E59" i="9"/>
  <c r="E58" i="9"/>
  <c r="E57" i="9"/>
  <c r="E56" i="9"/>
  <c r="E55" i="9"/>
  <c r="E54" i="9"/>
  <c r="E53" i="9"/>
  <c r="E52" i="9"/>
  <c r="E51" i="9"/>
  <c r="E50" i="9"/>
  <c r="E49" i="9"/>
  <c r="E48" i="9"/>
  <c r="E47" i="9"/>
  <c r="E46" i="9"/>
  <c r="E45" i="9"/>
  <c r="E44" i="9"/>
  <c r="E43" i="9"/>
  <c r="E42" i="9"/>
  <c r="E41" i="9"/>
  <c r="E40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E8" i="9"/>
  <c r="E7" i="9"/>
  <c r="E6" i="9"/>
  <c r="E5" i="9"/>
  <c r="E4" i="9"/>
  <c r="E3" i="9"/>
  <c r="D250" i="9"/>
  <c r="D249" i="9"/>
  <c r="D248" i="9"/>
  <c r="D247" i="9"/>
  <c r="D246" i="9"/>
  <c r="D245" i="9"/>
  <c r="D244" i="9"/>
  <c r="D243" i="9"/>
  <c r="D242" i="9"/>
  <c r="D241" i="9"/>
  <c r="D240" i="9"/>
  <c r="D239" i="9"/>
  <c r="D238" i="9"/>
  <c r="D237" i="9"/>
  <c r="D236" i="9"/>
  <c r="D235" i="9"/>
  <c r="D234" i="9"/>
  <c r="D233" i="9"/>
  <c r="D232" i="9"/>
  <c r="D231" i="9"/>
  <c r="D230" i="9"/>
  <c r="D229" i="9"/>
  <c r="D228" i="9"/>
  <c r="D227" i="9"/>
  <c r="D226" i="9"/>
  <c r="D225" i="9"/>
  <c r="D224" i="9"/>
  <c r="D223" i="9"/>
  <c r="D222" i="9"/>
  <c r="D221" i="9"/>
  <c r="D220" i="9"/>
  <c r="D219" i="9"/>
  <c r="D218" i="9"/>
  <c r="D217" i="9"/>
  <c r="D216" i="9"/>
  <c r="D215" i="9"/>
  <c r="D214" i="9"/>
  <c r="D213" i="9"/>
  <c r="D212" i="9"/>
  <c r="D211" i="9"/>
  <c r="D210" i="9"/>
  <c r="D209" i="9"/>
  <c r="D208" i="9"/>
  <c r="D207" i="9"/>
  <c r="D206" i="9"/>
  <c r="D205" i="9"/>
  <c r="D204" i="9"/>
  <c r="D203" i="9"/>
  <c r="D202" i="9"/>
  <c r="D201" i="9"/>
  <c r="D200" i="9"/>
  <c r="D199" i="9"/>
  <c r="D198" i="9"/>
  <c r="D197" i="9"/>
  <c r="D196" i="9"/>
  <c r="D195" i="9"/>
  <c r="D194" i="9"/>
  <c r="D193" i="9"/>
  <c r="D192" i="9"/>
  <c r="D191" i="9"/>
  <c r="D190" i="9"/>
  <c r="D189" i="9"/>
  <c r="D188" i="9"/>
  <c r="D187" i="9"/>
  <c r="D186" i="9"/>
  <c r="D185" i="9"/>
  <c r="D184" i="9"/>
  <c r="D183" i="9"/>
  <c r="D182" i="9"/>
  <c r="D181" i="9"/>
  <c r="D180" i="9"/>
  <c r="D179" i="9"/>
  <c r="D178" i="9"/>
  <c r="D177" i="9"/>
  <c r="D176" i="9"/>
  <c r="D175" i="9"/>
  <c r="D174" i="9"/>
  <c r="D173" i="9"/>
  <c r="D172" i="9"/>
  <c r="D171" i="9"/>
  <c r="D170" i="9"/>
  <c r="D169" i="9"/>
  <c r="D168" i="9"/>
  <c r="D167" i="9"/>
  <c r="D166" i="9"/>
  <c r="D165" i="9"/>
  <c r="D164" i="9"/>
  <c r="D163" i="9"/>
  <c r="D162" i="9"/>
  <c r="D161" i="9"/>
  <c r="D160" i="9"/>
  <c r="D159" i="9"/>
  <c r="D158" i="9"/>
  <c r="D157" i="9"/>
  <c r="D156" i="9"/>
  <c r="D155" i="9"/>
  <c r="D154" i="9"/>
  <c r="D153" i="9"/>
  <c r="D152" i="9"/>
  <c r="D151" i="9"/>
  <c r="D150" i="9"/>
  <c r="D149" i="9"/>
  <c r="D148" i="9"/>
  <c r="D147" i="9"/>
  <c r="D146" i="9"/>
  <c r="D145" i="9"/>
  <c r="D144" i="9"/>
  <c r="D143" i="9"/>
  <c r="D142" i="9"/>
  <c r="D141" i="9"/>
  <c r="D140" i="9"/>
  <c r="D139" i="9"/>
  <c r="D138" i="9"/>
  <c r="D137" i="9"/>
  <c r="D136" i="9"/>
  <c r="D135" i="9"/>
  <c r="D134" i="9"/>
  <c r="D133" i="9"/>
  <c r="D132" i="9"/>
  <c r="D131" i="9"/>
  <c r="D130" i="9"/>
  <c r="D129" i="9"/>
  <c r="D128" i="9"/>
  <c r="D127" i="9"/>
  <c r="D126" i="9"/>
  <c r="D125" i="9"/>
  <c r="D124" i="9"/>
  <c r="D123" i="9"/>
  <c r="D122" i="9"/>
  <c r="D121" i="9"/>
  <c r="D120" i="9"/>
  <c r="D119" i="9"/>
  <c r="D118" i="9"/>
  <c r="D117" i="9"/>
  <c r="D116" i="9"/>
  <c r="D115" i="9"/>
  <c r="D114" i="9"/>
  <c r="D113" i="9"/>
  <c r="D112" i="9"/>
  <c r="D111" i="9"/>
  <c r="D110" i="9"/>
  <c r="D109" i="9"/>
  <c r="D108" i="9"/>
  <c r="D107" i="9"/>
  <c r="D106" i="9"/>
  <c r="D105" i="9"/>
  <c r="D104" i="9"/>
  <c r="D103" i="9"/>
  <c r="D102" i="9"/>
  <c r="D101" i="9"/>
  <c r="D100" i="9"/>
  <c r="D99" i="9"/>
  <c r="D98" i="9"/>
  <c r="D97" i="9"/>
  <c r="D96" i="9"/>
  <c r="D95" i="9"/>
  <c r="D94" i="9"/>
  <c r="D93" i="9"/>
  <c r="D92" i="9"/>
  <c r="D91" i="9"/>
  <c r="D90" i="9"/>
  <c r="D89" i="9"/>
  <c r="D88" i="9"/>
  <c r="D87" i="9"/>
  <c r="D86" i="9"/>
  <c r="D85" i="9"/>
  <c r="D84" i="9"/>
  <c r="D83" i="9"/>
  <c r="D82" i="9"/>
  <c r="D81" i="9"/>
  <c r="D80" i="9"/>
  <c r="D79" i="9"/>
  <c r="D78" i="9"/>
  <c r="D77" i="9"/>
  <c r="D76" i="9"/>
  <c r="D75" i="9"/>
  <c r="D74" i="9"/>
  <c r="D73" i="9"/>
  <c r="D72" i="9"/>
  <c r="D71" i="9"/>
  <c r="D70" i="9"/>
  <c r="D69" i="9"/>
  <c r="D68" i="9"/>
  <c r="D67" i="9"/>
  <c r="D66" i="9"/>
  <c r="D65" i="9"/>
  <c r="D64" i="9"/>
  <c r="D63" i="9"/>
  <c r="D62" i="9"/>
  <c r="D61" i="9"/>
  <c r="D60" i="9"/>
  <c r="D59" i="9"/>
  <c r="D58" i="9"/>
  <c r="D57" i="9"/>
  <c r="D56" i="9"/>
  <c r="D55" i="9"/>
  <c r="D54" i="9"/>
  <c r="D53" i="9"/>
  <c r="D52" i="9"/>
  <c r="D51" i="9"/>
  <c r="D50" i="9"/>
  <c r="D49" i="9"/>
  <c r="D48" i="9"/>
  <c r="D47" i="9"/>
  <c r="D46" i="9"/>
  <c r="D45" i="9"/>
  <c r="D44" i="9"/>
  <c r="D43" i="9"/>
  <c r="D42" i="9"/>
  <c r="D41" i="9"/>
  <c r="D40" i="9"/>
  <c r="D39" i="9"/>
  <c r="D38" i="9"/>
  <c r="D37" i="9"/>
  <c r="D36" i="9"/>
  <c r="D35" i="9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D5" i="9"/>
  <c r="D4" i="9"/>
  <c r="D3" i="9"/>
  <c r="C188" i="9"/>
  <c r="C187" i="9"/>
  <c r="C186" i="9"/>
  <c r="C185" i="9"/>
  <c r="C184" i="9"/>
  <c r="C183" i="9"/>
  <c r="C182" i="9"/>
  <c r="C181" i="9"/>
  <c r="C180" i="9"/>
  <c r="C179" i="9"/>
  <c r="C178" i="9"/>
  <c r="C177" i="9"/>
  <c r="C176" i="9"/>
  <c r="C175" i="9"/>
  <c r="C174" i="9"/>
  <c r="C173" i="9"/>
  <c r="C172" i="9"/>
  <c r="C171" i="9"/>
  <c r="C170" i="9"/>
  <c r="C169" i="9"/>
  <c r="C168" i="9"/>
  <c r="C167" i="9"/>
  <c r="C166" i="9"/>
  <c r="C165" i="9"/>
  <c r="C164" i="9"/>
  <c r="C163" i="9"/>
  <c r="C162" i="9"/>
  <c r="C161" i="9"/>
  <c r="C160" i="9"/>
  <c r="C159" i="9"/>
  <c r="C158" i="9"/>
  <c r="C157" i="9"/>
  <c r="C156" i="9"/>
  <c r="C155" i="9"/>
  <c r="C154" i="9"/>
  <c r="C153" i="9"/>
  <c r="C152" i="9"/>
  <c r="C151" i="9"/>
  <c r="C150" i="9"/>
  <c r="C149" i="9"/>
  <c r="C148" i="9"/>
  <c r="C147" i="9"/>
  <c r="C146" i="9"/>
  <c r="C145" i="9"/>
  <c r="C144" i="9"/>
  <c r="C143" i="9"/>
  <c r="C142" i="9"/>
  <c r="C141" i="9"/>
  <c r="C140" i="9"/>
  <c r="C139" i="9"/>
  <c r="C138" i="9"/>
  <c r="C137" i="9"/>
  <c r="C136" i="9"/>
  <c r="C135" i="9"/>
  <c r="C134" i="9"/>
  <c r="C133" i="9"/>
  <c r="C132" i="9"/>
  <c r="C131" i="9"/>
  <c r="C130" i="9"/>
  <c r="C129" i="9"/>
  <c r="C128" i="9"/>
  <c r="C127" i="9"/>
  <c r="C126" i="9"/>
  <c r="C125" i="9"/>
  <c r="C124" i="9"/>
  <c r="C123" i="9"/>
  <c r="C122" i="9"/>
  <c r="C121" i="9"/>
  <c r="C120" i="9"/>
  <c r="C119" i="9"/>
  <c r="C118" i="9"/>
  <c r="C117" i="9"/>
  <c r="C116" i="9"/>
  <c r="C115" i="9"/>
  <c r="C114" i="9"/>
  <c r="C113" i="9"/>
  <c r="C112" i="9"/>
  <c r="C111" i="9"/>
  <c r="C110" i="9"/>
  <c r="C109" i="9"/>
  <c r="C108" i="9"/>
  <c r="C107" i="9"/>
  <c r="C106" i="9"/>
  <c r="C105" i="9"/>
  <c r="C104" i="9"/>
  <c r="C103" i="9"/>
  <c r="C102" i="9"/>
  <c r="C101" i="9"/>
  <c r="C100" i="9"/>
  <c r="C99" i="9"/>
  <c r="C98" i="9"/>
  <c r="C97" i="9"/>
  <c r="C96" i="9"/>
  <c r="C95" i="9"/>
  <c r="C94" i="9"/>
  <c r="C93" i="9"/>
  <c r="C92" i="9"/>
  <c r="C91" i="9"/>
  <c r="C90" i="9"/>
  <c r="C89" i="9"/>
  <c r="C88" i="9"/>
  <c r="C87" i="9"/>
  <c r="C86" i="9"/>
  <c r="C85" i="9"/>
  <c r="C84" i="9"/>
  <c r="C83" i="9"/>
  <c r="C82" i="9"/>
  <c r="C81" i="9"/>
  <c r="C80" i="9"/>
  <c r="C79" i="9"/>
  <c r="C78" i="9"/>
  <c r="C77" i="9"/>
  <c r="C76" i="9"/>
  <c r="C75" i="9"/>
  <c r="C74" i="9"/>
  <c r="C73" i="9"/>
  <c r="C72" i="9"/>
  <c r="C71" i="9"/>
  <c r="C70" i="9"/>
  <c r="C69" i="9"/>
  <c r="C68" i="9"/>
  <c r="C67" i="9"/>
  <c r="C66" i="9"/>
  <c r="C65" i="9"/>
  <c r="C64" i="9"/>
  <c r="C63" i="9"/>
  <c r="C62" i="9"/>
  <c r="C61" i="9"/>
  <c r="C60" i="9"/>
  <c r="C59" i="9"/>
  <c r="C58" i="9"/>
  <c r="C57" i="9"/>
  <c r="C56" i="9"/>
  <c r="C55" i="9"/>
  <c r="C54" i="9"/>
  <c r="C53" i="9"/>
  <c r="C52" i="9"/>
  <c r="C51" i="9"/>
  <c r="C50" i="9"/>
  <c r="C49" i="9"/>
  <c r="C48" i="9"/>
  <c r="C47" i="9"/>
  <c r="C46" i="9"/>
  <c r="C45" i="9"/>
  <c r="C44" i="9"/>
  <c r="C43" i="9"/>
  <c r="C42" i="9"/>
  <c r="C41" i="9"/>
  <c r="C40" i="9"/>
  <c r="C39" i="9"/>
  <c r="C38" i="9"/>
  <c r="C37" i="9"/>
  <c r="C36" i="9"/>
  <c r="C35" i="9"/>
  <c r="C34" i="9"/>
  <c r="C33" i="9"/>
  <c r="C32" i="9"/>
  <c r="C31" i="9"/>
  <c r="C30" i="9"/>
  <c r="C29" i="9"/>
  <c r="C28" i="9"/>
  <c r="C27" i="9"/>
  <c r="C26" i="9"/>
  <c r="C25" i="9"/>
  <c r="C24" i="9"/>
  <c r="C23" i="9"/>
  <c r="C22" i="9"/>
  <c r="C21" i="9"/>
  <c r="C20" i="9"/>
  <c r="C19" i="9"/>
  <c r="C18" i="9"/>
  <c r="C17" i="9"/>
  <c r="C16" i="9"/>
  <c r="C15" i="9"/>
  <c r="C14" i="9"/>
  <c r="C13" i="9"/>
  <c r="C12" i="9"/>
  <c r="C11" i="9"/>
  <c r="C10" i="9"/>
  <c r="C9" i="9"/>
  <c r="C8" i="9"/>
  <c r="C7" i="9"/>
  <c r="C6" i="9"/>
  <c r="C5" i="9"/>
  <c r="C4" i="9"/>
  <c r="C3" i="9"/>
  <c r="B188" i="9"/>
  <c r="B187" i="9"/>
  <c r="B186" i="9"/>
  <c r="B185" i="9"/>
  <c r="B184" i="9"/>
  <c r="B183" i="9"/>
  <c r="B182" i="9"/>
  <c r="B181" i="9"/>
  <c r="B180" i="9"/>
  <c r="B179" i="9"/>
  <c r="B178" i="9"/>
  <c r="B177" i="9"/>
  <c r="B176" i="9"/>
  <c r="B175" i="9"/>
  <c r="B174" i="9"/>
  <c r="B173" i="9"/>
  <c r="B172" i="9"/>
  <c r="B171" i="9"/>
  <c r="B170" i="9"/>
  <c r="B169" i="9"/>
  <c r="B168" i="9"/>
  <c r="B167" i="9"/>
  <c r="B166" i="9"/>
  <c r="B165" i="9"/>
  <c r="B164" i="9"/>
  <c r="B163" i="9"/>
  <c r="B162" i="9"/>
  <c r="B161" i="9"/>
  <c r="B160" i="9"/>
  <c r="B159" i="9"/>
  <c r="B158" i="9"/>
  <c r="B157" i="9"/>
  <c r="B156" i="9"/>
  <c r="B155" i="9"/>
  <c r="B154" i="9"/>
  <c r="B153" i="9"/>
  <c r="B152" i="9"/>
  <c r="B151" i="9"/>
  <c r="B150" i="9"/>
  <c r="B149" i="9"/>
  <c r="B148" i="9"/>
  <c r="B147" i="9"/>
  <c r="B146" i="9"/>
  <c r="B145" i="9"/>
  <c r="B144" i="9"/>
  <c r="B143" i="9"/>
  <c r="B142" i="9"/>
  <c r="B141" i="9"/>
  <c r="B140" i="9"/>
  <c r="B139" i="9"/>
  <c r="B138" i="9"/>
  <c r="B137" i="9"/>
  <c r="B136" i="9"/>
  <c r="B135" i="9"/>
  <c r="B134" i="9"/>
  <c r="B133" i="9"/>
  <c r="B132" i="9"/>
  <c r="B131" i="9"/>
  <c r="B130" i="9"/>
  <c r="B129" i="9"/>
  <c r="B128" i="9"/>
  <c r="B127" i="9"/>
  <c r="B126" i="9"/>
  <c r="B125" i="9"/>
  <c r="B124" i="9"/>
  <c r="B123" i="9"/>
  <c r="B122" i="9"/>
  <c r="B121" i="9"/>
  <c r="B120" i="9"/>
  <c r="B119" i="9"/>
  <c r="B118" i="9"/>
  <c r="B117" i="9"/>
  <c r="B116" i="9"/>
  <c r="B115" i="9"/>
  <c r="B114" i="9"/>
  <c r="B113" i="9"/>
  <c r="B112" i="9"/>
  <c r="B111" i="9"/>
  <c r="B110" i="9"/>
  <c r="B109" i="9"/>
  <c r="B108" i="9"/>
  <c r="B107" i="9"/>
  <c r="B106" i="9"/>
  <c r="B105" i="9"/>
  <c r="B104" i="9"/>
  <c r="B103" i="9"/>
  <c r="B102" i="9"/>
  <c r="B101" i="9"/>
  <c r="B100" i="9"/>
  <c r="B99" i="9"/>
  <c r="B98" i="9"/>
  <c r="B97" i="9"/>
  <c r="B96" i="9"/>
  <c r="B95" i="9"/>
  <c r="B94" i="9"/>
  <c r="B93" i="9"/>
  <c r="B92" i="9"/>
  <c r="B91" i="9"/>
  <c r="B90" i="9"/>
  <c r="B89" i="9"/>
  <c r="B88" i="9"/>
  <c r="B87" i="9"/>
  <c r="B86" i="9"/>
  <c r="B85" i="9"/>
  <c r="B84" i="9"/>
  <c r="B83" i="9"/>
  <c r="B82" i="9"/>
  <c r="B81" i="9"/>
  <c r="B80" i="9"/>
  <c r="B79" i="9"/>
  <c r="B78" i="9"/>
  <c r="B77" i="9"/>
  <c r="B76" i="9"/>
  <c r="B75" i="9"/>
  <c r="B74" i="9"/>
  <c r="B73" i="9"/>
  <c r="B72" i="9"/>
  <c r="B71" i="9"/>
  <c r="B70" i="9"/>
  <c r="B69" i="9"/>
  <c r="B68" i="9"/>
  <c r="B67" i="9"/>
  <c r="B66" i="9"/>
  <c r="B65" i="9"/>
  <c r="B64" i="9"/>
  <c r="B63" i="9"/>
  <c r="B62" i="9"/>
  <c r="B61" i="9"/>
  <c r="B60" i="9"/>
  <c r="B59" i="9"/>
  <c r="B58" i="9"/>
  <c r="B57" i="9"/>
  <c r="B56" i="9"/>
  <c r="B55" i="9"/>
  <c r="B54" i="9"/>
  <c r="B53" i="9"/>
  <c r="B52" i="9"/>
  <c r="B51" i="9"/>
  <c r="B50" i="9"/>
  <c r="B49" i="9"/>
  <c r="B48" i="9"/>
  <c r="B47" i="9"/>
  <c r="B46" i="9"/>
  <c r="B45" i="9"/>
  <c r="B44" i="9"/>
  <c r="B43" i="9"/>
  <c r="B42" i="9"/>
  <c r="B41" i="9"/>
  <c r="B40" i="9"/>
  <c r="B39" i="9"/>
  <c r="B38" i="9"/>
  <c r="B37" i="9"/>
  <c r="B36" i="9"/>
  <c r="B35" i="9"/>
  <c r="B34" i="9"/>
  <c r="B33" i="9"/>
  <c r="B32" i="9"/>
  <c r="B31" i="9"/>
  <c r="B30" i="9"/>
  <c r="B29" i="9"/>
  <c r="B28" i="9"/>
  <c r="B27" i="9"/>
  <c r="B26" i="9"/>
  <c r="B25" i="9"/>
  <c r="B24" i="9"/>
  <c r="B23" i="9"/>
  <c r="B22" i="9"/>
  <c r="B21" i="9"/>
  <c r="B20" i="9"/>
  <c r="B19" i="9"/>
  <c r="B18" i="9"/>
  <c r="B17" i="9"/>
  <c r="B16" i="9"/>
  <c r="B15" i="9"/>
  <c r="B14" i="9"/>
  <c r="B13" i="9"/>
  <c r="B12" i="9"/>
  <c r="B11" i="9"/>
  <c r="B10" i="9"/>
  <c r="B9" i="9"/>
  <c r="B8" i="9"/>
  <c r="B7" i="9"/>
  <c r="B6" i="9"/>
  <c r="B5" i="9"/>
  <c r="B4" i="9"/>
  <c r="B3" i="9"/>
  <c r="A188" i="9"/>
  <c r="A187" i="9"/>
  <c r="A186" i="9"/>
  <c r="A185" i="9"/>
  <c r="A184" i="9"/>
  <c r="A183" i="9"/>
  <c r="A182" i="9"/>
  <c r="A181" i="9"/>
  <c r="A180" i="9"/>
  <c r="A179" i="9"/>
  <c r="A178" i="9"/>
  <c r="A177" i="9"/>
  <c r="A176" i="9"/>
  <c r="A175" i="9"/>
  <c r="A174" i="9"/>
  <c r="A173" i="9"/>
  <c r="A172" i="9"/>
  <c r="A171" i="9"/>
  <c r="A170" i="9"/>
  <c r="A169" i="9"/>
  <c r="A168" i="9"/>
  <c r="A167" i="9"/>
  <c r="A166" i="9"/>
  <c r="A165" i="9"/>
  <c r="A164" i="9"/>
  <c r="A163" i="9"/>
  <c r="A162" i="9"/>
  <c r="A161" i="9"/>
  <c r="A160" i="9"/>
  <c r="A159" i="9"/>
  <c r="A158" i="9"/>
  <c r="A157" i="9"/>
  <c r="A156" i="9"/>
  <c r="A155" i="9"/>
  <c r="A154" i="9"/>
  <c r="A153" i="9"/>
  <c r="A152" i="9"/>
  <c r="A151" i="9"/>
  <c r="A150" i="9"/>
  <c r="A149" i="9"/>
  <c r="A148" i="9"/>
  <c r="A147" i="9"/>
  <c r="A146" i="9"/>
  <c r="A145" i="9"/>
  <c r="A144" i="9"/>
  <c r="A143" i="9"/>
  <c r="A142" i="9"/>
  <c r="A141" i="9"/>
  <c r="A140" i="9"/>
  <c r="A139" i="9"/>
  <c r="A138" i="9"/>
  <c r="A137" i="9"/>
  <c r="A136" i="9"/>
  <c r="A135" i="9"/>
  <c r="A134" i="9"/>
  <c r="A133" i="9"/>
  <c r="A132" i="9"/>
  <c r="A131" i="9"/>
  <c r="A130" i="9"/>
  <c r="A129" i="9"/>
  <c r="A128" i="9"/>
  <c r="A127" i="9"/>
  <c r="A126" i="9"/>
  <c r="A125" i="9"/>
  <c r="A124" i="9"/>
  <c r="A123" i="9"/>
  <c r="A122" i="9"/>
  <c r="A121" i="9"/>
  <c r="A120" i="9"/>
  <c r="A119" i="9"/>
  <c r="A118" i="9"/>
  <c r="A117" i="9"/>
  <c r="A116" i="9"/>
  <c r="A115" i="9"/>
  <c r="A114" i="9"/>
  <c r="A113" i="9"/>
  <c r="A112" i="9"/>
  <c r="A111" i="9"/>
  <c r="A110" i="9"/>
  <c r="A109" i="9"/>
  <c r="A108" i="9"/>
  <c r="A107" i="9"/>
  <c r="A106" i="9"/>
  <c r="A105" i="9"/>
  <c r="A104" i="9"/>
  <c r="A103" i="9"/>
  <c r="A102" i="9"/>
  <c r="A101" i="9"/>
  <c r="A100" i="9"/>
  <c r="A99" i="9"/>
  <c r="A98" i="9"/>
  <c r="A97" i="9"/>
  <c r="A96" i="9"/>
  <c r="A95" i="9"/>
  <c r="A94" i="9"/>
  <c r="A93" i="9"/>
  <c r="A92" i="9"/>
  <c r="A91" i="9"/>
  <c r="A90" i="9"/>
  <c r="A89" i="9"/>
  <c r="A88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  <c r="A6" i="9"/>
  <c r="A5" i="9"/>
  <c r="A4" i="9"/>
  <c r="A3" i="9"/>
  <c r="AK9" i="63"/>
  <c r="AJ9" i="63"/>
  <c r="AI9" i="63"/>
  <c r="AH9" i="63"/>
  <c r="AG9" i="63"/>
  <c r="AF9" i="63"/>
  <c r="AE9" i="63"/>
  <c r="AD9" i="63"/>
  <c r="AC9" i="63"/>
  <c r="AB9" i="63"/>
  <c r="AA9" i="63"/>
  <c r="Z9" i="63"/>
  <c r="Y9" i="63"/>
  <c r="X9" i="63"/>
  <c r="W9" i="63"/>
  <c r="V9" i="63"/>
  <c r="U9" i="63"/>
  <c r="T9" i="63"/>
  <c r="S9" i="63"/>
  <c r="R9" i="63"/>
  <c r="Q9" i="63"/>
  <c r="P9" i="63"/>
  <c r="O9" i="63"/>
  <c r="N9" i="63"/>
  <c r="M9" i="63"/>
  <c r="AK8" i="63"/>
  <c r="AJ8" i="63"/>
  <c r="AI8" i="63"/>
  <c r="AH8" i="63"/>
  <c r="AG8" i="63"/>
  <c r="AF8" i="63"/>
  <c r="AE8" i="63"/>
  <c r="AD8" i="63"/>
  <c r="AC8" i="63"/>
  <c r="AB8" i="63"/>
  <c r="AA8" i="63"/>
  <c r="Z8" i="63"/>
  <c r="Y8" i="63"/>
  <c r="X8" i="63"/>
  <c r="W8" i="63"/>
  <c r="V8" i="63"/>
  <c r="U8" i="63"/>
  <c r="T8" i="63"/>
  <c r="S8" i="63"/>
  <c r="R8" i="63"/>
  <c r="Q8" i="63"/>
  <c r="P8" i="63"/>
  <c r="O8" i="63"/>
  <c r="N8" i="63"/>
  <c r="M8" i="63"/>
  <c r="AK7" i="63"/>
  <c r="AJ7" i="63"/>
  <c r="AI7" i="63"/>
  <c r="AH7" i="63"/>
  <c r="AG7" i="63"/>
  <c r="AF7" i="63"/>
  <c r="AE7" i="63"/>
  <c r="AD7" i="63"/>
  <c r="AC7" i="63"/>
  <c r="AB7" i="63"/>
  <c r="AA7" i="63"/>
  <c r="Z7" i="63"/>
  <c r="Y7" i="63"/>
  <c r="X7" i="63"/>
  <c r="W7" i="63"/>
  <c r="V7" i="63"/>
  <c r="U7" i="63"/>
  <c r="T7" i="63"/>
  <c r="S7" i="63"/>
  <c r="R7" i="63"/>
  <c r="Q7" i="63"/>
  <c r="P7" i="63"/>
  <c r="O7" i="63"/>
  <c r="N7" i="63"/>
  <c r="M7" i="63"/>
  <c r="AK6" i="63"/>
  <c r="AJ6" i="63"/>
  <c r="AI6" i="63"/>
  <c r="AH6" i="63"/>
  <c r="AG6" i="63"/>
  <c r="AF6" i="63"/>
  <c r="AE6" i="63"/>
  <c r="AD6" i="63"/>
  <c r="AC6" i="63"/>
  <c r="AB6" i="63"/>
  <c r="AA6" i="63"/>
  <c r="Z6" i="63"/>
  <c r="Y6" i="63"/>
  <c r="X6" i="63"/>
  <c r="W6" i="63"/>
  <c r="V6" i="63"/>
  <c r="U6" i="63"/>
  <c r="T6" i="63"/>
  <c r="S6" i="63"/>
  <c r="R6" i="63"/>
  <c r="Q6" i="63"/>
  <c r="P6" i="63"/>
  <c r="O6" i="63"/>
  <c r="N6" i="63"/>
  <c r="M6" i="63"/>
  <c r="AK5" i="63"/>
  <c r="AJ5" i="63"/>
  <c r="AI5" i="63"/>
  <c r="AH5" i="63"/>
  <c r="AG5" i="63"/>
  <c r="AF5" i="63"/>
  <c r="AE5" i="63"/>
  <c r="AD5" i="63"/>
  <c r="AC5" i="63"/>
  <c r="AB5" i="63"/>
  <c r="AA5" i="63"/>
  <c r="Z5" i="63"/>
  <c r="Y5" i="63"/>
  <c r="X5" i="63"/>
  <c r="W5" i="63"/>
  <c r="V5" i="63"/>
  <c r="U5" i="63"/>
  <c r="T5" i="63"/>
  <c r="S5" i="63"/>
  <c r="R5" i="63"/>
  <c r="Q5" i="63"/>
  <c r="P5" i="63"/>
  <c r="O5" i="63"/>
  <c r="N5" i="63"/>
  <c r="M5" i="63"/>
  <c r="AK4" i="63"/>
  <c r="AJ4" i="63"/>
  <c r="AI4" i="63"/>
  <c r="AH4" i="63"/>
  <c r="AG4" i="63"/>
  <c r="AF4" i="63"/>
  <c r="AE4" i="63"/>
  <c r="AD4" i="63"/>
  <c r="AC4" i="63"/>
  <c r="AB4" i="63"/>
  <c r="AA4" i="63"/>
  <c r="Z4" i="63"/>
  <c r="Y4" i="63"/>
  <c r="X4" i="63"/>
  <c r="W4" i="63"/>
  <c r="V4" i="63"/>
  <c r="U4" i="63"/>
  <c r="T4" i="63"/>
  <c r="S4" i="63"/>
  <c r="R4" i="63"/>
  <c r="Q4" i="63"/>
  <c r="P4" i="63"/>
  <c r="O4" i="63"/>
  <c r="N4" i="63"/>
  <c r="M4" i="63"/>
  <c r="AK3" i="63"/>
  <c r="AJ3" i="63"/>
  <c r="AI3" i="63"/>
  <c r="AH3" i="63"/>
  <c r="AG3" i="63"/>
  <c r="AF3" i="63"/>
  <c r="AE3" i="63"/>
  <c r="AD3" i="63"/>
  <c r="AC3" i="63"/>
  <c r="AB3" i="63"/>
  <c r="AA3" i="63"/>
  <c r="Z3" i="63"/>
  <c r="Y3" i="63"/>
  <c r="X3" i="63"/>
  <c r="W3" i="63"/>
  <c r="V3" i="63"/>
  <c r="U3" i="63"/>
  <c r="T3" i="63"/>
  <c r="S3" i="63"/>
  <c r="R3" i="63"/>
  <c r="Q3" i="63"/>
  <c r="P3" i="63"/>
  <c r="O3" i="63"/>
  <c r="N3" i="63"/>
  <c r="M3" i="63"/>
  <c r="AK2" i="63"/>
  <c r="AJ2" i="63"/>
  <c r="AI2" i="63"/>
  <c r="AH2" i="63"/>
  <c r="AG2" i="63"/>
  <c r="AF2" i="63"/>
  <c r="AE2" i="63"/>
  <c r="AD2" i="63"/>
  <c r="AC2" i="63"/>
  <c r="AB2" i="63"/>
  <c r="AA2" i="63"/>
  <c r="Z2" i="63"/>
  <c r="Y2" i="63"/>
  <c r="X2" i="63"/>
  <c r="W2" i="63"/>
  <c r="V2" i="63"/>
  <c r="U2" i="63"/>
  <c r="T2" i="63"/>
  <c r="S2" i="63"/>
  <c r="R2" i="63"/>
  <c r="Q2" i="63"/>
  <c r="P2" i="63"/>
  <c r="O2" i="63"/>
  <c r="N2" i="63"/>
  <c r="K9" i="63"/>
  <c r="J9" i="63"/>
  <c r="I9" i="63"/>
  <c r="K8" i="63"/>
  <c r="J8" i="63"/>
  <c r="I8" i="63"/>
  <c r="K7" i="63"/>
  <c r="J7" i="63"/>
  <c r="I7" i="63"/>
  <c r="K6" i="63"/>
  <c r="J6" i="63"/>
  <c r="I6" i="63"/>
  <c r="K5" i="63"/>
  <c r="J5" i="63"/>
  <c r="I5" i="63"/>
  <c r="K4" i="63"/>
  <c r="J4" i="63"/>
  <c r="I4" i="63"/>
  <c r="K3" i="63"/>
  <c r="J3" i="63"/>
  <c r="I3" i="63"/>
  <c r="K2" i="63"/>
  <c r="J2" i="63"/>
  <c r="AK1" i="63"/>
  <c r="AJ1" i="63"/>
  <c r="AI1" i="63"/>
  <c r="AH1" i="63"/>
  <c r="AG1" i="63"/>
  <c r="AF1" i="63"/>
  <c r="AE1" i="63"/>
  <c r="AD1" i="63"/>
  <c r="AC1" i="63"/>
  <c r="AB1" i="63"/>
  <c r="AA1" i="63"/>
  <c r="Z1" i="63"/>
  <c r="Y1" i="63"/>
  <c r="X1" i="63"/>
  <c r="W1" i="63"/>
  <c r="V1" i="63"/>
  <c r="U1" i="63"/>
  <c r="T1" i="63"/>
  <c r="S1" i="63"/>
  <c r="R1" i="63"/>
  <c r="Q1" i="63"/>
  <c r="P1" i="63"/>
  <c r="O1" i="63"/>
  <c r="N1" i="63"/>
  <c r="AF17" i="54"/>
  <c r="AF16" i="54"/>
  <c r="AF15" i="54"/>
  <c r="AE17" i="54"/>
  <c r="AE16" i="54"/>
  <c r="AE15" i="54"/>
  <c r="S51" i="54"/>
  <c r="S19" i="54"/>
  <c r="A184" i="54"/>
  <c r="A183" i="54"/>
  <c r="A182" i="54"/>
  <c r="A181" i="54"/>
  <c r="A180" i="54"/>
  <c r="A179" i="54"/>
  <c r="A178" i="54"/>
  <c r="A177" i="54"/>
  <c r="A176" i="54"/>
  <c r="A175" i="54"/>
  <c r="A174" i="54"/>
  <c r="A173" i="54"/>
  <c r="A172" i="54"/>
  <c r="A171" i="54"/>
  <c r="A170" i="54"/>
  <c r="A169" i="54"/>
  <c r="A168" i="54"/>
  <c r="A167" i="54"/>
  <c r="A166" i="54"/>
  <c r="A165" i="54"/>
  <c r="A164" i="54"/>
  <c r="A163" i="54"/>
  <c r="A162" i="54"/>
  <c r="A161" i="54"/>
  <c r="A160" i="54"/>
  <c r="A159" i="54"/>
  <c r="A158" i="54"/>
  <c r="A157" i="54"/>
  <c r="A156" i="54"/>
  <c r="A155" i="54"/>
  <c r="A154" i="54"/>
  <c r="A153" i="54"/>
  <c r="A152" i="54"/>
  <c r="A151" i="54"/>
  <c r="A150" i="54"/>
  <c r="A149" i="54"/>
  <c r="A148" i="54"/>
  <c r="A147" i="54"/>
  <c r="A146" i="54"/>
  <c r="A145" i="54"/>
  <c r="A144" i="54"/>
  <c r="A143" i="54"/>
  <c r="A142" i="54"/>
  <c r="A141" i="54"/>
  <c r="A140" i="54"/>
  <c r="A139" i="54"/>
  <c r="A138" i="54"/>
  <c r="A137" i="54"/>
  <c r="A136" i="54"/>
  <c r="A135" i="54"/>
  <c r="A134" i="54"/>
  <c r="A133" i="54"/>
  <c r="A132" i="54"/>
  <c r="A131" i="54"/>
  <c r="A130" i="54"/>
  <c r="A129" i="54"/>
  <c r="A128" i="54"/>
  <c r="A127" i="54"/>
  <c r="A126" i="54"/>
  <c r="A125" i="54"/>
  <c r="A124" i="54"/>
  <c r="A123" i="54"/>
  <c r="A122" i="54"/>
  <c r="A121" i="54"/>
  <c r="A120" i="54"/>
  <c r="A119" i="54"/>
  <c r="A118" i="54"/>
  <c r="A117" i="54"/>
  <c r="A116" i="54"/>
  <c r="A115" i="54"/>
  <c r="A114" i="54"/>
  <c r="A113" i="54"/>
  <c r="A112" i="54"/>
  <c r="A111" i="54"/>
  <c r="A110" i="54"/>
  <c r="A109" i="54"/>
  <c r="A108" i="54"/>
  <c r="A107" i="54"/>
  <c r="A106" i="54"/>
  <c r="A105" i="54"/>
  <c r="A104" i="54"/>
  <c r="A103" i="54"/>
  <c r="A102" i="54"/>
  <c r="A101" i="54"/>
  <c r="A100" i="54"/>
  <c r="A99" i="54"/>
  <c r="A98" i="54"/>
  <c r="A97" i="54"/>
  <c r="A96" i="54"/>
  <c r="A95" i="54"/>
  <c r="A94" i="54"/>
  <c r="A93" i="54"/>
  <c r="A92" i="54"/>
  <c r="A91" i="54"/>
  <c r="A90" i="54"/>
  <c r="A89" i="54"/>
  <c r="A88" i="54"/>
  <c r="A87" i="54"/>
  <c r="A86" i="54"/>
  <c r="A85" i="54"/>
  <c r="A84" i="54"/>
  <c r="A83" i="54"/>
  <c r="A82" i="54"/>
  <c r="A81" i="54"/>
  <c r="A80" i="54"/>
  <c r="A79" i="54"/>
  <c r="A78" i="54"/>
  <c r="A77" i="54"/>
  <c r="A76" i="54"/>
  <c r="A75" i="54"/>
  <c r="A74" i="54"/>
  <c r="A73" i="54"/>
  <c r="A72" i="54"/>
  <c r="A71" i="54"/>
  <c r="A70" i="54"/>
  <c r="A69" i="54"/>
  <c r="A68" i="54"/>
  <c r="A67" i="54"/>
  <c r="A66" i="54"/>
  <c r="A65" i="54"/>
  <c r="A64" i="54"/>
  <c r="A63" i="54"/>
  <c r="A62" i="54"/>
  <c r="A61" i="54"/>
  <c r="A60" i="54"/>
  <c r="A59" i="54"/>
  <c r="A58" i="54"/>
  <c r="A57" i="54"/>
  <c r="A56" i="54"/>
  <c r="A55" i="54"/>
  <c r="A54" i="54"/>
  <c r="A53" i="54"/>
  <c r="A52" i="54"/>
  <c r="A51" i="54"/>
  <c r="A50" i="54"/>
  <c r="A49" i="54"/>
  <c r="A48" i="54"/>
  <c r="A47" i="54"/>
  <c r="A46" i="54"/>
  <c r="A45" i="54"/>
  <c r="A44" i="54"/>
  <c r="A43" i="54"/>
  <c r="A42" i="54"/>
  <c r="A41" i="54"/>
  <c r="A40" i="54"/>
  <c r="A39" i="54"/>
  <c r="A38" i="54"/>
  <c r="A37" i="54"/>
  <c r="A36" i="54"/>
  <c r="A35" i="54"/>
  <c r="A34" i="54"/>
  <c r="A33" i="54"/>
  <c r="A32" i="54"/>
  <c r="A31" i="54"/>
  <c r="A30" i="54"/>
  <c r="A29" i="54"/>
  <c r="A28" i="54"/>
  <c r="A27" i="54"/>
  <c r="A26" i="54"/>
  <c r="A25" i="54"/>
  <c r="A24" i="54"/>
  <c r="A23" i="54"/>
  <c r="A22" i="54"/>
  <c r="A21" i="54"/>
  <c r="A20" i="54"/>
  <c r="A19" i="54"/>
  <c r="A18" i="54"/>
  <c r="A17" i="54"/>
  <c r="A16" i="54"/>
  <c r="A15" i="54"/>
  <c r="AT13" i="54"/>
  <c r="AS13" i="54"/>
  <c r="AR13" i="54"/>
  <c r="AQ13" i="54"/>
  <c r="AP13" i="54"/>
  <c r="AO13" i="54"/>
  <c r="AN13" i="54"/>
  <c r="AM13" i="54"/>
  <c r="AO2" i="54"/>
  <c r="AN2" i="54"/>
  <c r="AM2" i="54"/>
  <c r="AO1" i="54"/>
  <c r="AN1" i="54"/>
  <c r="AM1" i="54"/>
  <c r="A19" i="55"/>
  <c r="A18" i="55"/>
  <c r="A17" i="55"/>
  <c r="A16" i="55"/>
  <c r="A15" i="55"/>
  <c r="A14" i="55"/>
  <c r="A13" i="55"/>
  <c r="A12" i="55"/>
  <c r="A11" i="55"/>
  <c r="A10" i="55"/>
  <c r="A9" i="55"/>
  <c r="A8" i="55"/>
  <c r="A7" i="55"/>
  <c r="A6" i="55"/>
  <c r="A5" i="55"/>
  <c r="A4" i="55"/>
  <c r="A3" i="55"/>
  <c r="S21" i="54" l="1"/>
  <c r="S53" i="54"/>
  <c r="S27" i="54"/>
  <c r="S59" i="54"/>
  <c r="S29" i="54"/>
  <c r="S61" i="54"/>
  <c r="S35" i="54"/>
  <c r="S37" i="54"/>
  <c r="S43" i="54"/>
  <c r="S45" i="54"/>
  <c r="S20" i="54"/>
  <c r="S28" i="54"/>
  <c r="S36" i="54"/>
  <c r="S44" i="54"/>
  <c r="S52" i="54"/>
  <c r="S60" i="54"/>
  <c r="S22" i="54"/>
  <c r="S30" i="54"/>
  <c r="S38" i="54"/>
  <c r="S46" i="54"/>
  <c r="S54" i="54"/>
  <c r="S63" i="54"/>
  <c r="S15" i="54"/>
  <c r="S23" i="54"/>
  <c r="S31" i="54"/>
  <c r="S39" i="54"/>
  <c r="S47" i="54"/>
  <c r="S55" i="54"/>
  <c r="S16" i="54"/>
  <c r="S24" i="54"/>
  <c r="S32" i="54"/>
  <c r="S40" i="54"/>
  <c r="S48" i="54"/>
  <c r="S56" i="54"/>
  <c r="S17" i="54"/>
  <c r="S25" i="54"/>
  <c r="S33" i="54"/>
  <c r="S41" i="54"/>
  <c r="S49" i="54"/>
  <c r="S57" i="54"/>
  <c r="S18" i="54"/>
  <c r="S26" i="54"/>
  <c r="S34" i="54"/>
  <c r="S42" i="54"/>
  <c r="S50" i="54"/>
  <c r="S58" i="54"/>
  <c r="S62" i="5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P10" authorId="0" shapeId="0" xr:uid="{5985AD1D-4BFA-4165-8C47-06BD4C38D769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  </r>
      </text>
    </comment>
    <comment ref="AD10" authorId="1" shapeId="0" xr:uid="{14E8C13D-922C-420D-89C7-74FD46F05AA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O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S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T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U9" authorId="1" shapeId="0" xr:uid="{FE3C3AD9-70D9-4221-9CF5-AE2CC992762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58C73A9-B763-40FA-905B-418CF6F09933}" keepAlive="1" name="ModelConnection_ExternalData_1" description="Data Model" type="5" refreshedVersion="8" minRefreshableVersion="5" saveData="1">
    <dbPr connection="Data Model Connection" command="zHotTipsUsed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79E68BD6-49D3-4E2E-BD1B-EE4A27F453B8}" keepAlive="1" name="ModelConnection_ExternalData_11" description="Data Model" type="5" refreshedVersion="8" minRefreshableVersion="5" saveData="1">
    <dbPr connection="Data Model Connection" command="zTippingResultsWinnerThisRound" commandType="3"/>
    <extLst>
      <ext xmlns:x15="http://schemas.microsoft.com/office/spreadsheetml/2010/11/main" uri="{DE250136-89BD-433C-8126-D09CA5730AF9}">
        <x15:connection id="" model="1"/>
      </ext>
    </extLst>
  </connection>
  <connection id="3" xr16:uid="{7253D42E-5764-4797-9051-492AD0197AEB}" keepAlive="1" name="ModelConnection_ExternalData_12" description="Data Model" type="5" refreshedVersion="8" minRefreshableVersion="5" saveData="1">
    <dbPr connection="Data Model Connection" command="zTippingResultsByRegion" commandType="3"/>
    <extLst>
      <ext xmlns:x15="http://schemas.microsoft.com/office/spreadsheetml/2010/11/main" uri="{DE250136-89BD-433C-8126-D09CA5730AF9}">
        <x15:connection id="" model="1"/>
      </ext>
    </extLst>
  </connection>
  <connection id="4" xr16:uid="{BFFF2708-424C-4297-9150-E14BBBB2E67F}" keepAlive="1" name="ModelConnection_ExternalData_2" description="Data Model" type="5" refreshedVersion="8" minRefreshableVersion="5" saveData="1">
    <dbPr connection="Data Model Connection" command="zTippingResultsByGender" commandType="3"/>
    <extLst>
      <ext xmlns:x15="http://schemas.microsoft.com/office/spreadsheetml/2010/11/main" uri="{DE250136-89BD-433C-8126-D09CA5730AF9}">
        <x15:connection id="" model="1"/>
      </ext>
    </extLst>
  </connection>
  <connection id="5" xr16:uid="{E976E8DF-5F72-4905-B71B-9B1E9506FCF0}" keepAlive="1" name="ModelConnection_ExternalData_3" description="Data Model" type="5" refreshedVersion="8" minRefreshableVersion="5" saveData="1">
    <dbPr connection="Data Model Connection" command="zTippingResultsByTeamFollowed" commandType="3"/>
    <extLst>
      <ext xmlns:x15="http://schemas.microsoft.com/office/spreadsheetml/2010/11/main" uri="{DE250136-89BD-433C-8126-D09CA5730AF9}">
        <x15:connection id="" model="1"/>
      </ext>
    </extLst>
  </connection>
  <connection id="6" xr16:uid="{C0327D6D-0792-49C7-B2F5-B3499B3E75FC}" keepAlive="1" name="Query - AspNetUsers" description="Connection to the 'AspNetUsers' query in the workbook." type="5" refreshedVersion="8" background="1" saveData="1">
    <dbPr connection="Provider=Microsoft.Mashup.OleDb.1;Data Source=$Workbook$;Location=AspNetUsers;Extended Properties=&quot;&quot;" command="SELECT * FROM [AspNetUsers]"/>
  </connection>
  <connection id="7" xr16:uid="{C0BC343D-3946-4C1E-927F-5BA0DF8E63D5}" keepAlive="1" name="Query - GroupMemberships" description="Connection to the 'GroupMemberships' query in the workbook." type="5" refreshedVersion="8" background="1" saveData="1">
    <dbPr connection="Provider=Microsoft.Mashup.OleDb.1;Data Source=$Workbook$;Location=GroupMemberships;Extended Properties=&quot;&quot;" command="SELECT * FROM [GroupMemberships]"/>
  </connection>
  <connection id="8" xr16:uid="{C2086AA9-3919-49FE-8C19-6662D2BCA2D1}" keepAlive="1" name="Query - Groups" description="Connection to the 'Groups' query in the workbook." type="5" refreshedVersion="8" background="1" saveData="1">
    <dbPr connection="Provider=Microsoft.Mashup.OleDb.1;Data Source=$Workbook$;Location=Groups;Extended Properties=&quot;&quot;" command="SELECT * FROM [Groups]"/>
  </connection>
  <connection id="9" xr16:uid="{29499336-29BC-495F-ABB6-07FAC8ECA99A}" keepAlive="1" name="Query - Matches" description="Connection to the 'Matches' query in the workbook." type="5" refreshedVersion="8" background="1" saveData="1">
    <dbPr connection="Provider=Microsoft.Mashup.OleDb.1;Data Source=$Workbook$;Location=Matches;Extended Properties=&quot;&quot;" command="SELECT * FROM [Matches]"/>
  </connection>
  <connection id="10" xr16:uid="{D94DE808-D821-4896-85EC-B16B91D0D648}" keepAlive="1" name="Query - Matches (2)" description="Connection to the 'Matches (2)' query in the workbook." type="5" refreshedVersion="8" background="1" saveData="1">
    <dbPr connection="Provider=Microsoft.Mashup.OleDb.1;Data Source=$Workbook$;Location=&quot;Matches (2)&quot;;Extended Properties=&quot;&quot;" command="SELECT * FROM [Matches (2)]"/>
  </connection>
  <connection id="11" xr16:uid="{8B166B41-B68C-4CC8-ABFF-895F0407AB63}" keepAlive="1" name="Query - Options" description="Connection to the 'Options' query in the workbook." type="5" refreshedVersion="8" background="1" saveData="1">
    <dbPr connection="Provider=Microsoft.Mashup.OleDb.1;Data Source=$Workbook$;Location=Options;Extended Properties=&quot;&quot;" command="SELECT * FROM [Options]"/>
  </connection>
  <connection id="12" xr16:uid="{169BE65A-D20B-4CFA-8E50-4A0B776307CB}" keepAlive="1" name="Query - RoundTips" description="Connection to the 'RoundTips' query in the workbook." type="5" refreshedVersion="8" background="1" saveData="1">
    <dbPr connection="Provider=Microsoft.Mashup.OleDb.1;Data Source=$Workbook$;Location=RoundTips;Extended Properties=&quot;&quot;" command="SELECT * FROM [RoundTips]"/>
  </connection>
  <connection id="13" xr16:uid="{0E825999-FD89-436F-A59D-3BF4AD4346A4}" keepAlive="1" name="Query - TeamLadderPositions" description="Connection to the 'TeamLadderPositions' query in the workbook." type="5" refreshedVersion="8" background="1" saveData="1">
    <dbPr connection="Provider=Microsoft.Mashup.OleDb.1;Data Source=$Workbook$;Location=TeamLadderPositions;Extended Properties=&quot;&quot;" command="SELECT * FROM [TeamLadderPositions]"/>
  </connection>
  <connection id="14" xr16:uid="{5F3174C1-BD5A-408B-B486-A52629F10930}" keepAlive="1" name="Query - TeamLadderPositions (2)" description="Connection to the 'TeamLadderPositions (2)' query in the workbook." type="5" refreshedVersion="0" background="1" saveData="1">
    <dbPr connection="Provider=Microsoft.Mashup.OleDb.1;Data Source=$Workbook$;Location=&quot;TeamLadderPositions (2)&quot;;Extended Properties=&quot;&quot;" command="SELECT * FROM [TeamLadderPositions (2)]"/>
  </connection>
  <connection id="15" xr16:uid="{350D6F1E-B883-4E26-9A44-349488EA933C}" keepAlive="1" name="Query - TeamLadderPositions (3)" description="Connection to the 'TeamLadderPositions (3)' query in the workbook." type="5" refreshedVersion="8" background="1" saveData="1">
    <dbPr connection="Provider=Microsoft.Mashup.OleDb.1;Data Source=$Workbook$;Location=&quot;TeamLadderPositions (3)&quot;;Extended Properties=&quot;&quot;" command="SELECT * FROM [TeamLadderPositions (3)]"/>
  </connection>
  <connection id="16" xr16:uid="{D9DB4BFF-D7E6-48E9-9DD9-E4CA2DDC61A3}" keepAlive="1" name="Query - TeamLadderPositions (4)" description="Connection to the 'TeamLadderPositions (4)' query in the workbook." type="5" refreshedVersion="8" background="1" saveData="1">
    <dbPr connection="Provider=Microsoft.Mashup.OleDb.1;Data Source=$Workbook$;Location=&quot;TeamLadderPositions (4)&quot;;Extended Properties=&quot;&quot;" command="SELECT * FROM [TeamLadderPositions (4)]"/>
  </connection>
  <connection id="17" xr16:uid="{5BC8EB38-7F74-4BE1-BAC6-1538C0293A37}" keepAlive="1" name="Query - Teams" description="Connection to the 'Teams' query in the workbook." type="5" refreshedVersion="8" background="1" saveData="1">
    <dbPr connection="Provider=Microsoft.Mashup.OleDb.1;Data Source=$Workbook$;Location=Teams;Extended Properties=&quot;&quot;" command="SELECT * FROM [Teams]"/>
  </connection>
  <connection id="18" xr16:uid="{3C18411F-CED9-4549-B9A2-49FE1D930C04}" keepAlive="1" name="Query - ThisRoundNum" description="Connection to the 'ThisRoundNum' query in the workbook." type="5" refreshedVersion="0" background="1">
    <dbPr connection="Provider=Microsoft.Mashup.OleDb.1;Data Source=$Workbook$;Location=ThisRoundNum;Extended Properties=&quot;&quot;" command="SELECT * FROM [ThisRoundNum]"/>
  </connection>
  <connection id="19" xr16:uid="{71C3E9B4-9583-4836-B181-E5902843B56C}" keepAlive="1" name="Query - ThisRoundNum2" description="Connection to the 'ThisRoundNum2' query in the workbook." type="5" refreshedVersion="8" background="1" saveData="1">
    <dbPr connection="Provider=Microsoft.Mashup.OleDb.1;Data Source=$Workbook$;Location=ThisRoundNum2;Extended Properties=&quot;&quot;" command="SELECT * FROM [ThisRoundNum2]"/>
  </connection>
  <connection id="20" xr16:uid="{FAF68B08-135C-4B00-B238-8305EEE1A680}" keepAlive="1" name="Query - TipperLadderPositions" description="Connection to the 'TipperLadderPositions' query in the workbook." type="5" refreshedVersion="8" background="1" saveData="1">
    <dbPr connection="Provider=Microsoft.Mashup.OleDb.1;Data Source=$Workbook$;Location=TipperLadderPositions;Extended Properties=&quot;&quot;" command="SELECT * FROM [TipperLadderPositions]"/>
  </connection>
  <connection id="21" xr16:uid="{F7AD24C4-7AB2-4C1C-B435-976D9DE91501}" keepAlive="1" name="Query - Tippers" description="Connection to the 'Tippers' query in the workbook." type="5" refreshedVersion="8" background="1" saveData="1">
    <dbPr connection="Provider=Microsoft.Mashup.OleDb.1;Data Source=$Workbook$;Location=Tippers;Extended Properties=&quot;&quot;" command="SELECT * FROM [Tippers]"/>
  </connection>
  <connection id="22" xr16:uid="{715002C8-7B4C-4EAA-A33C-443720C3DBD6}" keepAlive="1" name="Query - Tips" description="Connection to the 'Tips' query in the workbook." type="5" refreshedVersion="8" background="1" saveData="1">
    <dbPr connection="Provider=Microsoft.Mashup.OleDb.1;Data Source=$Workbook$;Location=Tips;Extended Properties=&quot;&quot;" command="SELECT * FROM [Tips]"/>
  </connection>
  <connection id="23" xr16:uid="{B82A9425-E7FF-486B-B138-E836910A1C41}" keepAlive="1" name="Query - Venues" description="Connection to the 'Venues' query in the workbook." type="5" refreshedVersion="8" background="1" saveData="1">
    <dbPr connection="Provider=Microsoft.Mashup.OleDb.1;Data Source=$Workbook$;Location=Venues;Extended Properties=&quot;&quot;" command="SELECT * FROM [Venues]"/>
  </connection>
  <connection id="24" xr16:uid="{8D9CABF4-D8B0-4CD0-A2C2-82846B7E0B01}" keepAlive="1" name="Query - zHotTipResetRound" description="Connection to the 'zHotTipResetRound' query in the workbook." type="5" refreshedVersion="8" background="1" saveData="1">
    <dbPr connection="Provider=Microsoft.Mashup.OleDb.1;Data Source=$Workbook$;Location=zHotTipResetRound;Extended Properties=&quot;&quot;" command="SELECT * FROM [zHotTipResetRound]"/>
  </connection>
  <connection id="25" xr16:uid="{B3511F11-D403-432D-BC5C-6DB23CDA3FC1}" keepAlive="1" name="Query - zHotTipSurvivors" description="Connection to the 'zHotTipSurvivors' query in the workbook." type="5" refreshedVersion="8" background="1" saveData="1">
    <dbPr connection="Provider=Microsoft.Mashup.OleDb.1;Data Source=$Workbook$;Location=zHotTipSurvivors;Extended Properties=&quot;&quot;" command="SELECT * FROM [zHotTipSurvivors]"/>
  </connection>
  <connection id="26" xr16:uid="{BCDE671C-17FF-41BB-8E04-69316EAEA02B}" keepAlive="1" name="Query - zHotTipSurvivorsPreviousRound" description="Connection to the 'zHotTipSurvivorsPreviousRound' query in the workbook." type="5" refreshedVersion="8" background="1" saveData="1">
    <dbPr connection="Provider=Microsoft.Mashup.OleDb.1;Data Source=$Workbook$;Location=zHotTipSurvivorsPreviousRound;Extended Properties=&quot;&quot;" command="SELECT * FROM [zHotTipSurvivorsPreviousRound]"/>
  </connection>
  <connection id="27" xr16:uid="{5CEB4022-9373-4341-A3B4-3A06114EBD02}" name="Query - zHotTipsUsed" description="Connection to the 'zHotTipsUsed' query in the workbook." type="100" refreshedVersion="8" minRefreshableVersion="5">
    <extLst>
      <ext xmlns:x15="http://schemas.microsoft.com/office/spreadsheetml/2010/11/main" uri="{DE250136-89BD-433C-8126-D09CA5730AF9}">
        <x15:connection id="9a1924e6-ee7a-41b6-9fa5-f54d4b58aa71"/>
      </ext>
    </extLst>
  </connection>
  <connection id="28" xr16:uid="{9F994685-D4DE-4F23-B510-DEA6F354CAD7}" keepAlive="1" name="Query - zInvalidHotTips" description="Connection to the 'zInvalidHotTips' query in the workbook." type="5" refreshedVersion="8" background="1" saveData="1">
    <dbPr connection="Provider=Microsoft.Mashup.OleDb.1;Data Source=$Workbook$;Location=zInvalidHotTips;Extended Properties=&quot;&quot;" command="SELECT * FROM [zInvalidHotTips]"/>
  </connection>
  <connection id="29" xr16:uid="{1739C21D-F89B-4939-8B49-9901B9633702}" keepAlive="1" name="Query - zInvalidTips" description="Connection to the 'zInvalidTips' query in the workbook." type="5" refreshedVersion="8" background="1" saveData="1">
    <dbPr connection="Provider=Microsoft.Mashup.OleDb.1;Data Source=$Workbook$;Location=zInvalidTips;Extended Properties=&quot;&quot;" command="SELECT * FROM [zInvalidTips]"/>
  </connection>
  <connection id="30" xr16:uid="{E15F59E1-57B5-4029-8A74-C2694CAFEA2C}" keepAlive="1" name="Query - zInvalidWildcards" description="Connection to the 'zInvalidWildcards' query in the workbook." type="5" refreshedVersion="8" background="1" saveData="1">
    <dbPr connection="Provider=Microsoft.Mashup.OleDb.1;Data Source=$Workbook$;Location=zInvalidWildcards;Extended Properties=&quot;&quot;" command="SELECT * FROM [zInvalidWildcards]"/>
  </connection>
  <connection id="31" xr16:uid="{36C80743-B27A-499F-8089-D2ECF0ED62DD}" keepAlive="1" name="Query - zLadder" description="Connection to the 'zLadder' query in the workbook." type="5" refreshedVersion="8" background="1" saveData="1">
    <dbPr connection="Provider=Microsoft.Mashup.OleDb.1;Data Source=$Workbook$;Location=zLadder;Extended Properties=&quot;&quot;" command="SELECT * FROM [zLadder]"/>
  </connection>
  <connection id="32" xr16:uid="{55F85086-2858-4B0E-B69F-BFAF58044A3E}" keepAlive="1" name="Query - zLadder (2)" description="Connection to the 'zLadder (2)' query in the workbook." type="5" refreshedVersion="8" background="1" saveData="1">
    <dbPr connection="Provider=Microsoft.Mashup.OleDb.1;Data Source=$Workbook$;Location=&quot;zLadder (2)&quot;;Extended Properties=&quot;&quot;" command="SELECT * FROM [zLadder (2)]"/>
  </connection>
  <connection id="33" xr16:uid="{AA259AB7-0861-47AC-B06A-3247E7B81C62}" keepAlive="1" name="Query - zLadder10yr" description="Connection to the 'zLadder10yr' query in the workbook." type="5" refreshedVersion="8" background="1" saveData="1">
    <dbPr connection="Provider=Microsoft.Mashup.OleDb.1;Data Source=$Workbook$;Location=zLadder10yr;Extended Properties=&quot;&quot;" command="SELECT * FROM [zLadder10yr]"/>
  </connection>
  <connection id="34" xr16:uid="{7A1B3737-C9FE-44E2-AAA4-7AF21DF94576}" keepAlive="1" name="Query - zTippingResults" description="Connection to the 'zTippingResults' query in the workbook." type="5" refreshedVersion="8" background="1" saveData="1">
    <dbPr connection="Provider=Microsoft.Mashup.OleDb.1;Data Source=$Workbook$;Location=zTippingResults;Extended Properties=&quot;&quot;" command="SELECT * FROM [zTippingResults]"/>
  </connection>
  <connection id="35" xr16:uid="{5559F1F1-536E-42F7-85C3-D1ECF09223FF}" name="Query - zTippingResultsByGender" description="Connection to the 'zTippingResultsByGender' query in the workbook." type="100" refreshedVersion="8" minRefreshableVersion="5">
    <extLst>
      <ext xmlns:x15="http://schemas.microsoft.com/office/spreadsheetml/2010/11/main" uri="{DE250136-89BD-433C-8126-D09CA5730AF9}">
        <x15:connection id="a787927f-cff5-4a6e-944f-4dc2d4f33ee3"/>
      </ext>
    </extLst>
  </connection>
  <connection id="36" xr16:uid="{3C83618F-EA67-4E09-9137-1B17FBE9AA14}" keepAlive="1" name="Query - zTippingResultsByGroup" description="Connection to the 'zTippingResultsByGroup' query in the workbook." type="5" refreshedVersion="8" background="1" saveData="1">
    <dbPr connection="Provider=Microsoft.Mashup.OleDb.1;Data Source=$Workbook$;Location=zTippingResultsByGroup;Extended Properties=&quot;&quot;" command="SELECT * FROM [zTippingResultsByGroup]"/>
  </connection>
  <connection id="37" xr16:uid="{43EF42DD-B0C5-4C19-964E-6E53EA46C03A}" keepAlive="1" name="Query - zTippingResultsByGroup (2)" description="Connection to the 'zTippingResultsByGroup (2)' query in the workbook." type="5" refreshedVersion="8" background="1" saveData="1">
    <dbPr connection="Provider=Microsoft.Mashup.OleDb.1;Data Source=$Workbook$;Location=&quot;zTippingResultsByGroup (2)&quot;;Extended Properties=&quot;&quot;" command="SELECT * FROM [zTippingResultsByGroup (2)]"/>
  </connection>
  <connection id="38" xr16:uid="{65AFE27C-996A-4AF2-9750-6F3D2B7F50AC}" keepAlive="1" name="Query - zTippingResultsByQuarter" description="Connection to the 'zTippingResultsByQuarter' query in the workbook." type="5" refreshedVersion="8" background="1" saveData="1">
    <dbPr connection="Provider=Microsoft.Mashup.OleDb.1;Data Source=$Workbook$;Location=zTippingResultsByQuarter;Extended Properties=&quot;&quot;" command="SELECT * FROM [zTippingResultsByQuarter]"/>
  </connection>
  <connection id="39" xr16:uid="{1ED605FC-9862-41DA-8275-9FC3355D95AB}" name="Query - zTippingResultsByRegion" description="Connection to the 'zTippingResultsByRegion' query in the workbook." type="100" refreshedVersion="8" minRefreshableVersion="5">
    <extLst>
      <ext xmlns:x15="http://schemas.microsoft.com/office/spreadsheetml/2010/11/main" uri="{DE250136-89BD-433C-8126-D09CA5730AF9}">
        <x15:connection id="edcc1dd1-3f28-447e-8480-285c7e3b8de0"/>
      </ext>
    </extLst>
  </connection>
  <connection id="40" xr16:uid="{9C17532C-D3ED-42B6-8814-12FDE91391C8}" name="Query - zTippingResultsByTeamFollowed" description="Connection to the 'zTippingResultsByTeamFollowed' query in the workbook." type="100" refreshedVersion="8" minRefreshableVersion="5">
    <extLst>
      <ext xmlns:x15="http://schemas.microsoft.com/office/spreadsheetml/2010/11/main" uri="{DE250136-89BD-433C-8126-D09CA5730AF9}">
        <x15:connection id="47a52dbf-9e1b-4811-825d-3ef0076a8261"/>
      </ext>
    </extLst>
  </connection>
  <connection id="41" xr16:uid="{BD7788D4-1F4F-4E2A-94D7-9D8133552BF4}" keepAlive="1" name="Query - zTippingResultsPower" description="Connection to the 'zTippingResultsPower' query in the workbook." type="5" refreshedVersion="8" background="1" saveData="1">
    <dbPr connection="Provider=Microsoft.Mashup.OleDb.1;Data Source=$Workbook$;Location=zTippingResultsPower;Extended Properties=&quot;&quot;" command="SELECT * FROM [zTippingResultsPower]"/>
  </connection>
  <connection id="42" xr16:uid="{3F09617D-5ECC-46D4-A0AA-3247C7F535A7}" keepAlive="1" name="Query - zTippingResultsThisRound" description="Connection to the 'zTippingResultsThisRound' query in the workbook." type="5" refreshedVersion="8" background="1" saveData="1">
    <dbPr connection="Provider=Microsoft.Mashup.OleDb.1;Data Source=$Workbook$;Location=zTippingResultsThisRound;Extended Properties=&quot;&quot;" command="SELECT * FROM [zTippingResultsThisRound]"/>
  </connection>
  <connection id="43" xr16:uid="{105C1A42-5347-4EC6-85B9-94445605430F}" name="Query - zTippingResultsWinnerThisRound" description="Connection to the 'zTippingResultsWinnerThisRound' query in the workbook." type="100" refreshedVersion="8" minRefreshableVersion="5">
    <extLst>
      <ext xmlns:x15="http://schemas.microsoft.com/office/spreadsheetml/2010/11/main" uri="{DE250136-89BD-433C-8126-D09CA5730AF9}">
        <x15:connection id="1698bed8-fa33-45bf-bcb2-65b2abe9da64"/>
      </ext>
    </extLst>
  </connection>
  <connection id="44" xr16:uid="{00CC7F9F-14A3-40CA-854B-D98708FE9E0B}" name="Query - zTippingResultsWinnerThisRoundPaid" description="Connection to the 'zTippingResultsWinnerThisRoundPaid' query in the workbook." type="100" refreshedVersion="8" minRefreshableVersion="5">
    <extLst>
      <ext xmlns:x15="http://schemas.microsoft.com/office/spreadsheetml/2010/11/main" uri="{DE250136-89BD-433C-8126-D09CA5730AF9}">
        <x15:connection id="825f8048-87ee-4b88-8dcb-32219a120400"/>
      </ext>
    </extLst>
  </connection>
  <connection id="45" xr16:uid="{04AF14E3-35D8-4FB5-AA57-12631FBF2BFC}" keepAlive="1" name="Query - zTippingResultsWinnerThisRoundPaid (2)" description="Connection to the 'zTippingResultsWinnerThisRoundPaid (2)' query in the workbook." type="5" refreshedVersion="8" background="1" saveData="1">
    <dbPr connection="Provider=Microsoft.Mashup.OleDb.1;Data Source=$Workbook$;Location=&quot;zTippingResultsWinnerThisRoundPaid (2)&quot;;Extended Properties=&quot;&quot;" command="SELECT * FROM [zTippingResultsWinnerThisRoundPaid (2)]"/>
  </connection>
  <connection id="46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47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1"/>
        </x15:connection>
      </ext>
    </extLst>
  </connection>
  <connection id="48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1"/>
        </x15:connection>
      </ext>
    </extLst>
  </connection>
  <connection id="49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1"/>
        </x15:connection>
      </ext>
    </extLst>
  </connection>
  <connection id="50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1"/>
        </x15:connection>
      </ext>
    </extLst>
  </connection>
  <connection id="51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1"/>
        </x15:connection>
      </ext>
    </extLst>
  </connection>
</connections>
</file>

<file path=xl/metadata.xml><?xml version="1.0" encoding="utf-8"?>
<metadata xmlns="http://schemas.openxmlformats.org/spreadsheetml/2006/main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futureMetadata name="XLRICHVALUE" count="1">
    <bk>
      <extLst>
        <ext xmlns:xlrd="http://schemas.microsoft.com/office/spreadsheetml/2017/richdata"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<sst xmlns="http://schemas.openxmlformats.org/spreadsheetml/2006/main" count="11406" uniqueCount="1227">
  <si>
    <t>Ranking</t>
  </si>
  <si>
    <t/>
  </si>
  <si>
    <t>Hi/Lo</t>
  </si>
  <si>
    <t>First Name</t>
  </si>
  <si>
    <t>Surname</t>
  </si>
  <si>
    <t>PT Rank</t>
  </si>
  <si>
    <t>STT Rank</t>
  </si>
  <si>
    <t>Company</t>
  </si>
  <si>
    <t>Gender</t>
  </si>
  <si>
    <t>Region</t>
  </si>
  <si>
    <t>Total to Date</t>
  </si>
  <si>
    <t>Score Round 18</t>
  </si>
  <si>
    <t>Hit Rate</t>
  </si>
  <si>
    <t>Game 1 Points Tipped</t>
  </si>
  <si>
    <t>Wild Card</t>
  </si>
  <si>
    <t>Prizes Won</t>
  </si>
  <si>
    <t>Ladder Score Rnd/Season</t>
  </si>
  <si>
    <t>Hot Tips</t>
  </si>
  <si>
    <t>In the Money</t>
  </si>
  <si>
    <t>Paid</t>
  </si>
  <si>
    <t>WildCard This Round</t>
  </si>
  <si>
    <t>Last Pos</t>
  </si>
  <si>
    <t>Delta</t>
  </si>
  <si>
    <t>Shade Count</t>
  </si>
  <si>
    <t>Shade</t>
  </si>
  <si>
    <t>RankCalc</t>
  </si>
  <si>
    <t>Rank</t>
  </si>
  <si>
    <t>Tipper</t>
  </si>
  <si>
    <t>This Round</t>
  </si>
  <si>
    <t>Wildcard</t>
  </si>
  <si>
    <t>Total Score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</si>
  <si>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</si>
  <si>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</si>
  <si>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</si>
  <si>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</si>
  <si>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</si>
  <si>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</si>
  <si>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</si>
  <si>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</si>
  <si>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</si>
  <si>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</si>
  <si>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</si>
  <si>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TipperID</t>
  </si>
  <si>
    <t>Tips Correct</t>
  </si>
  <si>
    <t xml:space="preserve"> Score This Round</t>
  </si>
  <si>
    <t>GroupID</t>
  </si>
  <si>
    <t>FirstRow</t>
  </si>
  <si>
    <t>Owens Family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</si>
  <si>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</si>
  <si>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</si>
  <si>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</si>
  <si>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</si>
  <si>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</si>
  <si>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</si>
  <si>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</si>
  <si>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</si>
  <si>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</si>
  <si>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</si>
  <si>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</si>
  <si>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</si>
  <si>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</si>
  <si>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</si>
  <si>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</si>
  <si>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</si>
  <si>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</si>
  <si>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</si>
  <si>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</si>
  <si>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</si>
  <si>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</si>
  <si>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</si>
  <si>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</si>
  <si>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</si>
  <si>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TeamID</t>
  </si>
  <si>
    <t>MatchID</t>
  </si>
  <si>
    <t>Winner</t>
  </si>
  <si>
    <t>Team Followed</t>
  </si>
  <si>
    <t>Backed</t>
  </si>
  <si>
    <t>Ducked</t>
  </si>
  <si>
    <t xml:space="preserve">Hot Tip Summary </t>
  </si>
  <si>
    <t>Survivors</t>
  </si>
  <si>
    <t>Dropouts</t>
  </si>
  <si>
    <t>In Hand</t>
  </si>
  <si>
    <t>Female</t>
  </si>
  <si>
    <t>North</t>
  </si>
  <si>
    <t>Male</t>
  </si>
  <si>
    <t>0420a559-e84b-4714-9e36-250dc6b44295</t>
  </si>
  <si>
    <t>shaun.heather@tasnetworks.com.au</t>
  </si>
  <si>
    <t>Shaun</t>
  </si>
  <si>
    <t>Heather</t>
  </si>
  <si>
    <t>Taylor</t>
  </si>
  <si>
    <t>South</t>
  </si>
  <si>
    <t>Andrew</t>
  </si>
  <si>
    <t>Hine</t>
  </si>
  <si>
    <t>077a3e0f-4fb5-498a-b22d-20b8966699fa</t>
  </si>
  <si>
    <t>brett.templar@hotmail.com</t>
  </si>
  <si>
    <t>Brett</t>
  </si>
  <si>
    <t>Templar</t>
  </si>
  <si>
    <t>Foster</t>
  </si>
  <si>
    <t>091f9647-855a-42a2-9d2c-3ce84ec4f25f</t>
  </si>
  <si>
    <t>Anita.Bourn@tasnetworks.com.au</t>
  </si>
  <si>
    <t>Anita</t>
  </si>
  <si>
    <t>Bourn</t>
  </si>
  <si>
    <t>0f99a2e1-9ee2-4bd9-9b24-b810306636c3</t>
  </si>
  <si>
    <t>bgarwood71@optusnet.com.au</t>
  </si>
  <si>
    <t>Brendon</t>
  </si>
  <si>
    <t>Garwood</t>
  </si>
  <si>
    <t>122d8261-d02a-4095-bfe7-17c579338bc5</t>
  </si>
  <si>
    <t>shannonhill83@gmail.com</t>
  </si>
  <si>
    <t>Shannon</t>
  </si>
  <si>
    <t>Hill</t>
  </si>
  <si>
    <t>Harry</t>
  </si>
  <si>
    <t>13927a2a-855e-4699-913c-aedf85263ad9</t>
  </si>
  <si>
    <t>Anthony.Bransden@tasnetworks.com.au</t>
  </si>
  <si>
    <t>Anthony</t>
  </si>
  <si>
    <t>Bransden</t>
  </si>
  <si>
    <t>16340aca-10f2-43aa-8a58-9fd7b1fda9bf</t>
  </si>
  <si>
    <t>a_bassett@bigpond.com</t>
  </si>
  <si>
    <t>Anne</t>
  </si>
  <si>
    <t>Bassett</t>
  </si>
  <si>
    <t>16b0a84d-6672-4b0c-994b-abfd53a45607</t>
  </si>
  <si>
    <t>hpe75@hotmail.com</t>
  </si>
  <si>
    <t>Heidi</t>
  </si>
  <si>
    <t>Chambers</t>
  </si>
  <si>
    <t>174d9347-ecd2-46e2-8614-d9e985df7e80</t>
  </si>
  <si>
    <t>alec.dornauf@tasnetworks.com.au</t>
  </si>
  <si>
    <t>Alec</t>
  </si>
  <si>
    <t>Dornauf</t>
  </si>
  <si>
    <t>Ben</t>
  </si>
  <si>
    <t>Chris</t>
  </si>
  <si>
    <t>1d335f07-134c-481a-93ce-ffee401c9feb</t>
  </si>
  <si>
    <t>peter.smith1954@outlook.com</t>
  </si>
  <si>
    <t>Peter</t>
  </si>
  <si>
    <t>Smith</t>
  </si>
  <si>
    <t>1e0faaa1-047e-4930-96fe-c11266658aa4</t>
  </si>
  <si>
    <t>Steve.robertson@tasnetworks.com.au</t>
  </si>
  <si>
    <t>Henry</t>
  </si>
  <si>
    <t xml:space="preserve">Robertson </t>
  </si>
  <si>
    <t>Scott</t>
  </si>
  <si>
    <t>1e876781-02fd-406d-b448-ff5452e77abd</t>
  </si>
  <si>
    <t>joel.mountney@tasnetworks.com.au</t>
  </si>
  <si>
    <t>Joel</t>
  </si>
  <si>
    <t>Mountney</t>
  </si>
  <si>
    <t>202212a8-216c-49cb-8aaf-033df2b64ac0</t>
  </si>
  <si>
    <t>spider.hine777@gmail.com</t>
  </si>
  <si>
    <t>Greg</t>
  </si>
  <si>
    <t>2211ffd8-dffc-419f-b18f-5d6e40bbaedd</t>
  </si>
  <si>
    <t>belinda.lehner@tasnetworks.com.au</t>
  </si>
  <si>
    <t>Belinda</t>
  </si>
  <si>
    <t>Lehner</t>
  </si>
  <si>
    <t>24291280-e8ec-4ccb-8fa8-636e74f99bdc</t>
  </si>
  <si>
    <t>Christine.dennison@auroraenergy.com.au</t>
  </si>
  <si>
    <t>Christine</t>
  </si>
  <si>
    <t>Dennison</t>
  </si>
  <si>
    <t>Harris</t>
  </si>
  <si>
    <t>27ee18b2-6617-48e6-8fbb-fb6145112092</t>
  </si>
  <si>
    <t>sarah.dahmes@tasnetworks.com.au</t>
  </si>
  <si>
    <t>Sarah</t>
  </si>
  <si>
    <t>Dahmes</t>
  </si>
  <si>
    <t>28576fd4-6d36-41d3-ace0-ec46bfed0e3f</t>
  </si>
  <si>
    <t>nickw788844@gmail.com</t>
  </si>
  <si>
    <t>Nick</t>
  </si>
  <si>
    <t>Whelan</t>
  </si>
  <si>
    <t>Adam</t>
  </si>
  <si>
    <t>Golding</t>
  </si>
  <si>
    <t>Kurt</t>
  </si>
  <si>
    <t>Coppleman</t>
  </si>
  <si>
    <t>Brian</t>
  </si>
  <si>
    <t>Fleming</t>
  </si>
  <si>
    <t>Matthew</t>
  </si>
  <si>
    <t>2b594d02-38b8-4de7-8fe5-9538087e9987</t>
  </si>
  <si>
    <t>catieowens08@gmail.com</t>
  </si>
  <si>
    <t>Catie</t>
  </si>
  <si>
    <t>Owens</t>
  </si>
  <si>
    <t>2bbae3e8-1ec0-46f3-b7ca-f8322f85caa9</t>
  </si>
  <si>
    <t>captainparmenter@hotmail.com</t>
  </si>
  <si>
    <t>Mark</t>
  </si>
  <si>
    <t>Spooner</t>
  </si>
  <si>
    <t>2cac25a9-c7e0-4dd7-8bf3-90648c886bac</t>
  </si>
  <si>
    <t>robbiemarino8@gmail.com</t>
  </si>
  <si>
    <t>Robbie</t>
  </si>
  <si>
    <t>Marino</t>
  </si>
  <si>
    <t>2d9e322e-7fc8-496e-9c4c-54b7ff2e3d1d</t>
  </si>
  <si>
    <t>william.lane@tasnetworks.com.au</t>
  </si>
  <si>
    <t>William</t>
  </si>
  <si>
    <t>Lane</t>
  </si>
  <si>
    <t>2e8acd29-83e6-45f7-80ae-468c384f5a87</t>
  </si>
  <si>
    <t>matt.adams@42-24.com.au</t>
  </si>
  <si>
    <t>Matt</t>
  </si>
  <si>
    <t>Adams</t>
  </si>
  <si>
    <t>Steven</t>
  </si>
  <si>
    <t>Maloney</t>
  </si>
  <si>
    <t>30406034-9fd7-4ae0-9e47-b81c7e981a29</t>
  </si>
  <si>
    <t>kathywright4@bigpond.com</t>
  </si>
  <si>
    <t>Kathy</t>
  </si>
  <si>
    <t>Wright</t>
  </si>
  <si>
    <t>30950d5b-24ea-4900-a061-00ff7b6b260c</t>
  </si>
  <si>
    <t>billygodwin@gmail.com</t>
  </si>
  <si>
    <t>Billy</t>
  </si>
  <si>
    <t>Godwin</t>
  </si>
  <si>
    <t>31db7769-dda4-4c79-b201-b234446ce03b</t>
  </si>
  <si>
    <t>craig_2074@hotmail.com</t>
  </si>
  <si>
    <t xml:space="preserve">Craig </t>
  </si>
  <si>
    <t xml:space="preserve">McKinlay </t>
  </si>
  <si>
    <t>323e50e5-d15a-40b0-8db2-6a3694f009bb</t>
  </si>
  <si>
    <t>lohbergermeister@gmail.com</t>
  </si>
  <si>
    <t>Lohberger</t>
  </si>
  <si>
    <t>Craig</t>
  </si>
  <si>
    <t>Michael</t>
  </si>
  <si>
    <t>3637bd29-6161-4ce4-8ef6-94514e933498</t>
  </si>
  <si>
    <t>kenneth.lai@tasnetworks.com.au</t>
  </si>
  <si>
    <t>Kenneth</t>
  </si>
  <si>
    <t>Lai</t>
  </si>
  <si>
    <t>371df9cc-554c-4cf9-a9f8-8b820107d8ba</t>
  </si>
  <si>
    <t>imackenzie092@gmail.com</t>
  </si>
  <si>
    <t>Ian</t>
  </si>
  <si>
    <t>Mackenzie</t>
  </si>
  <si>
    <t>Kylie</t>
  </si>
  <si>
    <t>3a08f1df-f28e-48e2-9359-cf34a8e126f1</t>
  </si>
  <si>
    <t>nathan.donoghue@tasnetworks.com.au</t>
  </si>
  <si>
    <t>Nathan</t>
  </si>
  <si>
    <t>Donoghue</t>
  </si>
  <si>
    <t>3a3969e4-5480-4599-982b-3c9bb6c6ede2</t>
  </si>
  <si>
    <t>Graeme.Gardner@tasnetworks.com.au</t>
  </si>
  <si>
    <t>Graeme</t>
  </si>
  <si>
    <t>Gardner</t>
  </si>
  <si>
    <t>3abc630f-1966-41ed-bde6-e3028915a031</t>
  </si>
  <si>
    <t>rosefin@bigpond.com</t>
  </si>
  <si>
    <t>Rose</t>
  </si>
  <si>
    <t>Findlater</t>
  </si>
  <si>
    <t>3b04fd8d-8fe2-4e5f-8900-11e5ae41a580</t>
  </si>
  <si>
    <t>mel.cullen@live.com</t>
  </si>
  <si>
    <t>Mel</t>
  </si>
  <si>
    <t>Cullen</t>
  </si>
  <si>
    <t>3d2a86a3-de20-48df-8b76-8ce1666b3f78</t>
  </si>
  <si>
    <t>ian.hermanis@auroraenergy.com.au</t>
  </si>
  <si>
    <t>Hermanis</t>
  </si>
  <si>
    <t>McKillop</t>
  </si>
  <si>
    <t>3f80d2bd-89b6-4366-a5bc-e198f0ac0a1d</t>
  </si>
  <si>
    <t>jon.fulton@tasnetworks.com.au</t>
  </si>
  <si>
    <t>Jon</t>
  </si>
  <si>
    <t>Fulton</t>
  </si>
  <si>
    <t>42d3cc2e-7539-46cc-ab4d-7738742436bb</t>
  </si>
  <si>
    <t>jamie_roberts2222@yahoo.com.au</t>
  </si>
  <si>
    <t>Jamie</t>
  </si>
  <si>
    <t>Roberts</t>
  </si>
  <si>
    <t>441a8914-3f8f-4fd4-becd-604f6f3904b7</t>
  </si>
  <si>
    <t>kylie.bennett@tasnetworks.com.au</t>
  </si>
  <si>
    <t>4556c996-16e7-41f5-b9f7-0c7721b2a91c</t>
  </si>
  <si>
    <t>johnstonloretta@gmail.com</t>
  </si>
  <si>
    <t>Loretta</t>
  </si>
  <si>
    <t>ajbeven@bigpond.com</t>
  </si>
  <si>
    <t>Beven</t>
  </si>
  <si>
    <t>46afeac8-b91a-4027-b97d-a687fb4a4b40</t>
  </si>
  <si>
    <t>Karen.jenkins8@bigpond.com</t>
  </si>
  <si>
    <t>Karen</t>
  </si>
  <si>
    <t>Jenkins</t>
  </si>
  <si>
    <t>46b071eb-91ff-4f09-899f-bc077abf8e50</t>
  </si>
  <si>
    <t>felicity.walsh@tasnetworks.com.au</t>
  </si>
  <si>
    <t>Felicity</t>
  </si>
  <si>
    <t>Walsh</t>
  </si>
  <si>
    <t>4759bba3-30c2-4db1-aa20-da03abc0fa9b</t>
  </si>
  <si>
    <t>glenneberle@hotmail.com</t>
  </si>
  <si>
    <t>Glenn</t>
  </si>
  <si>
    <t>Eberle</t>
  </si>
  <si>
    <t>48d4fda9-cdf3-456d-af0a-3fcd76633f1d</t>
  </si>
  <si>
    <t>stefran@our.net.au</t>
  </si>
  <si>
    <t>Francis</t>
  </si>
  <si>
    <t>493ba26c-ff13-4e6c-bfb3-3d25e0f7845a</t>
  </si>
  <si>
    <t>dan.hollingsworth@tasnetworks.com.au</t>
  </si>
  <si>
    <t>Dan</t>
  </si>
  <si>
    <t>Hollingsworth</t>
  </si>
  <si>
    <t>4b2c0376-8613-4c10-820c-0f19f18b835b</t>
  </si>
  <si>
    <t>nsmac85@gmail.com</t>
  </si>
  <si>
    <t>4c5dabe7-501e-4a7c-af2b-3b68e31b282e</t>
  </si>
  <si>
    <t>tshea@c5prosolutions.com</t>
  </si>
  <si>
    <t>Tony</t>
  </si>
  <si>
    <t>Shea</t>
  </si>
  <si>
    <t>4c6a4367-4a65-44ec-b862-b56a48efd541</t>
  </si>
  <si>
    <t>conan.duhig@hotmail.com</t>
  </si>
  <si>
    <t>Conan</t>
  </si>
  <si>
    <t>Duhig</t>
  </si>
  <si>
    <t>4d67cbd3-b8fa-4202-86e4-137b9a25fb5d</t>
  </si>
  <si>
    <t>anthony.taylor@tasnetworks.com.au</t>
  </si>
  <si>
    <t>Anna</t>
  </si>
  <si>
    <t>Masters</t>
  </si>
  <si>
    <t>4e0a7781-41b3-45b4-8402-168a8b354dc9</t>
  </si>
  <si>
    <t>graeme.wood@tasnetworks.com.au</t>
  </si>
  <si>
    <t>Wood</t>
  </si>
  <si>
    <t>520c81c6-c476-45d3-aabf-3a7932e59386</t>
  </si>
  <si>
    <t>ros.dunc@hotmail.com</t>
  </si>
  <si>
    <t xml:space="preserve">Roslyn </t>
  </si>
  <si>
    <t>McKendrick</t>
  </si>
  <si>
    <t>5b67b8fb-375a-4184-b676-7ba63a4c6f29</t>
  </si>
  <si>
    <t>chris.noye@tasnetworks.com.au</t>
  </si>
  <si>
    <t>Noye</t>
  </si>
  <si>
    <t>5be092b6-752a-4fde-8243-a7e2044b70f1</t>
  </si>
  <si>
    <t>alex.izbicki@tasnetworks.com.au</t>
  </si>
  <si>
    <t>Alex</t>
  </si>
  <si>
    <t>Izbicki</t>
  </si>
  <si>
    <t>5c01774f-8a83-4eb9-9c8d-4c2722db53aa</t>
  </si>
  <si>
    <t>cyrilpatmore@gmail.com</t>
  </si>
  <si>
    <t>Cyril</t>
  </si>
  <si>
    <t>Patmore</t>
  </si>
  <si>
    <t>5d01738a-d912-4dcb-9ca9-5cf0531f6142</t>
  </si>
  <si>
    <t xml:space="preserve">Williams </t>
  </si>
  <si>
    <t>5d234c4c-8141-487a-afa9-b367d26bacdb</t>
  </si>
  <si>
    <t>jarad.hughes@tasnetworks.com.au</t>
  </si>
  <si>
    <t>Jarad</t>
  </si>
  <si>
    <t>Hughes</t>
  </si>
  <si>
    <t xml:space="preserve">Czerkiewicz </t>
  </si>
  <si>
    <t>5ddc456a-5229-4e90-b47a-4b98691866b3</t>
  </si>
  <si>
    <t>chris.hughes@brierleyhose.com.au</t>
  </si>
  <si>
    <t>5f245f1e-643a-49aa-8025-1bee70573ebc</t>
  </si>
  <si>
    <t>simonburgess9@gmail.com</t>
  </si>
  <si>
    <t>Simon</t>
  </si>
  <si>
    <t>Burgess</t>
  </si>
  <si>
    <t>61d440c5-e3b3-4f59-9485-1cb92b8314fc</t>
  </si>
  <si>
    <t>gazyoung@bigpond.com</t>
  </si>
  <si>
    <t>Garry</t>
  </si>
  <si>
    <t>Young</t>
  </si>
  <si>
    <t>6247f90d-92fb-4677-af3f-81403c9b3f47</t>
  </si>
  <si>
    <t>adam.foster@tasnetworks.com.au</t>
  </si>
  <si>
    <t>631a5917-d85a-40ba-9578-c1a0bebd83a5</t>
  </si>
  <si>
    <t>david.berry.mka@gmail.com</t>
  </si>
  <si>
    <t>David</t>
  </si>
  <si>
    <t>Berry</t>
  </si>
  <si>
    <t>63243029-30ae-4916-bdd7-62f3ccd014f4</t>
  </si>
  <si>
    <t>glenn675@gmail.com</t>
  </si>
  <si>
    <t>Wheeler</t>
  </si>
  <si>
    <t>6400a780-4102-4a7f-933d-1894e9c6a3cc</t>
  </si>
  <si>
    <t>markdennison@msn.com</t>
  </si>
  <si>
    <t>Liam</t>
  </si>
  <si>
    <t>643543ee-6d64-4170-9ac7-95a5d2aa3946</t>
  </si>
  <si>
    <t>beaumontlee0@gmail.com</t>
  </si>
  <si>
    <t>Lee</t>
  </si>
  <si>
    <t xml:space="preserve">Beaumont </t>
  </si>
  <si>
    <t>667be356-d8a7-4e9b-8503-3056ca92ef33</t>
  </si>
  <si>
    <t>ross.burridge@tasnetworks.com.au</t>
  </si>
  <si>
    <t>Ross</t>
  </si>
  <si>
    <t>Burridge</t>
  </si>
  <si>
    <t>675d2403-3b3f-40e4-a0ae-cd706006de34</t>
  </si>
  <si>
    <t>barbaranancystewart@hotmail.com</t>
  </si>
  <si>
    <t>Barbara</t>
  </si>
  <si>
    <t>Stewart</t>
  </si>
  <si>
    <t>6bf92ccf-7c49-4a8f-8e6a-60578593fb81</t>
  </si>
  <si>
    <t>egebka36@gmail.com</t>
  </si>
  <si>
    <t>Edmund</t>
  </si>
  <si>
    <t>Gebka</t>
  </si>
  <si>
    <t>6c26caa0-16e9-42ff-ab8a-07358fc7dd3a</t>
  </si>
  <si>
    <t>hawksrule10@gmail.com</t>
  </si>
  <si>
    <t>6cead5a4-4859-4921-a086-b163b45cd9a6</t>
  </si>
  <si>
    <t>Duncan</t>
  </si>
  <si>
    <t>6ead5259-e489-4b1c-a664-a3a88caa8e75</t>
  </si>
  <si>
    <t>rebecca.pedley@auroraenergy.com.au</t>
  </si>
  <si>
    <t xml:space="preserve">Rebecca </t>
  </si>
  <si>
    <t>Pedley</t>
  </si>
  <si>
    <t>73a043d4-657a-4897-81a7-fa8126f4b725</t>
  </si>
  <si>
    <t>mikestewart13@hotmail.com</t>
  </si>
  <si>
    <t>74a0e520-db55-4a43-948c-0a63d22430a7</t>
  </si>
  <si>
    <t>karen.chandler60@gmail.com</t>
  </si>
  <si>
    <t xml:space="preserve">Karen </t>
  </si>
  <si>
    <t>Chandler</t>
  </si>
  <si>
    <t>7553ff16-b671-4016-a181-d76d43b38a88</t>
  </si>
  <si>
    <t>trent.duggan@tasnetworks.com.au</t>
  </si>
  <si>
    <t>Trent</t>
  </si>
  <si>
    <t>Duggan</t>
  </si>
  <si>
    <t>765459e4-d8f7-4404-9765-7677eda406a5</t>
  </si>
  <si>
    <t>clodagh.doyle@tasnetworks.com.au</t>
  </si>
  <si>
    <t>Clodagh</t>
  </si>
  <si>
    <t>Doyle</t>
  </si>
  <si>
    <t>776ec27d-0d60-406c-8ad9-ca3a20861834</t>
  </si>
  <si>
    <t>denisewell66@gmail.com</t>
  </si>
  <si>
    <t>Denise</t>
  </si>
  <si>
    <t>Sewell</t>
  </si>
  <si>
    <t>Adele</t>
  </si>
  <si>
    <t>McTye</t>
  </si>
  <si>
    <t>7a5d5de4-b70e-4a64-a739-421250d77c39</t>
  </si>
  <si>
    <t>rodglen2@bigpond.net.au</t>
  </si>
  <si>
    <t>Rod</t>
  </si>
  <si>
    <t>Bennett</t>
  </si>
  <si>
    <t>7aa00534-dc6d-4559-b3c7-b1c8821a69c2</t>
  </si>
  <si>
    <t>michael.hunnibell@gmail.com</t>
  </si>
  <si>
    <t>Mike</t>
  </si>
  <si>
    <t xml:space="preserve">Hunnibell </t>
  </si>
  <si>
    <t>7b8a2fd1-ad08-4b6a-84ab-ac3d13c52407</t>
  </si>
  <si>
    <t>KayeMartindill@gmail.com</t>
  </si>
  <si>
    <t>Kaye</t>
  </si>
  <si>
    <t>Martindill</t>
  </si>
  <si>
    <t>7be17175-c484-4ddf-81a6-860410991d06</t>
  </si>
  <si>
    <t>stumorgan81@gmail.com</t>
  </si>
  <si>
    <t>Stuart</t>
  </si>
  <si>
    <t>Morgan</t>
  </si>
  <si>
    <t>7dccb68c-73c6-4fab-92aa-58714b0080db</t>
  </si>
  <si>
    <t>craig.owens9994@gmail.com</t>
  </si>
  <si>
    <t>7e4637f1-fd81-4453-9e90-9d5b2dab94b2</t>
  </si>
  <si>
    <t>anna.masters@bigpond.com</t>
  </si>
  <si>
    <t>7f2a088f-4475-423c-9c62-2de3b574a19c</t>
  </si>
  <si>
    <t>mark.bresnehan@tasnetworks.com.au</t>
  </si>
  <si>
    <t>Bresnehan</t>
  </si>
  <si>
    <t>8136734a-3acd-47b2-a632-df05a88da41e</t>
  </si>
  <si>
    <t>MarkRichardson462@hotmail.com</t>
  </si>
  <si>
    <t>Richardson</t>
  </si>
  <si>
    <t>824f9c38-7cff-417a-9715-1bfb51530897</t>
  </si>
  <si>
    <t>danielle.goodwin@auroraenergy.com.au</t>
  </si>
  <si>
    <t xml:space="preserve">Danielle </t>
  </si>
  <si>
    <t>Goodwin</t>
  </si>
  <si>
    <t>82af8629-ffd8-467c-847b-fa6a29224ce5</t>
  </si>
  <si>
    <t>brian_fleming@netspace.net.au</t>
  </si>
  <si>
    <t>Jeremy</t>
  </si>
  <si>
    <t>85e19252-46c8-42c3-a5b0-e9f9fffcba72</t>
  </si>
  <si>
    <t>teresa.r.harris@hotmail.com</t>
  </si>
  <si>
    <t>Teresa</t>
  </si>
  <si>
    <t>Gunn</t>
  </si>
  <si>
    <t>8dcd86a4-cf81-4776-8290-5f8cb0f57b75</t>
  </si>
  <si>
    <t>anne.lawless@bigpond.com</t>
  </si>
  <si>
    <t xml:space="preserve">Anne </t>
  </si>
  <si>
    <t xml:space="preserve">Lawless </t>
  </si>
  <si>
    <t>9198cd3d-e876-4e07-943c-076a83afe4c8</t>
  </si>
  <si>
    <t>gerard.martindill@iinet.net.au</t>
  </si>
  <si>
    <t>Gerard</t>
  </si>
  <si>
    <t>934ad550-75b3-478d-a8bd-3baf30c5a85a</t>
  </si>
  <si>
    <t>trevorduggan@live.com.au</t>
  </si>
  <si>
    <t>Trevor</t>
  </si>
  <si>
    <t>95b8d4d6-f195-4353-962d-c8d05a44283e</t>
  </si>
  <si>
    <t>elaine_potter@yahoo.com</t>
  </si>
  <si>
    <t>Elaine</t>
  </si>
  <si>
    <t>Potter</t>
  </si>
  <si>
    <t>9659cc12-4a7b-4c0a-b37a-9093866c93dc</t>
  </si>
  <si>
    <t>stuart.ryan@tasnetworks.com.au</t>
  </si>
  <si>
    <t>Ryan</t>
  </si>
  <si>
    <t>Neil</t>
  </si>
  <si>
    <t>9d711874-ca30-47ac-8b47-a8f2fe9dd3ea</t>
  </si>
  <si>
    <t>brad.barwick@tasnetworks.com.au</t>
  </si>
  <si>
    <t>Brad</t>
  </si>
  <si>
    <t>Barwick</t>
  </si>
  <si>
    <t>9dac6c51-d425-4df7-9e8a-1e148ae9e1ac</t>
  </si>
  <si>
    <t>Mark.drew@tasnetworks.com.au</t>
  </si>
  <si>
    <t>Drew</t>
  </si>
  <si>
    <t>9fa6602d-2fee-4163-b6bb-7250795d59b9</t>
  </si>
  <si>
    <t>dizbicki@bigpond.com</t>
  </si>
  <si>
    <t>Diane</t>
  </si>
  <si>
    <t>9fd56ca6-0a27-4ca2-8f52-3abf7182e34b</t>
  </si>
  <si>
    <t>nicole.lansky@tasnetworks.com.au</t>
  </si>
  <si>
    <t>Nicole</t>
  </si>
  <si>
    <t>Lansky</t>
  </si>
  <si>
    <t>9fe5987e-dfcf-440f-9383-c514c2bc0929</t>
  </si>
  <si>
    <t>terryh58@bigpond.net.au</t>
  </si>
  <si>
    <t>Terry</t>
  </si>
  <si>
    <t>9fe6d27f-5d78-483f-a1b2-bd19674cf0e7</t>
  </si>
  <si>
    <t>rodney.steven@tasnetworks.com.au</t>
  </si>
  <si>
    <t>Rodney</t>
  </si>
  <si>
    <t>a163cdc0-36f9-448b-af0c-48de500c5f8c</t>
  </si>
  <si>
    <t>hecymas@hotmail.com</t>
  </si>
  <si>
    <t>Atkinson</t>
  </si>
  <si>
    <t>a2bda740-1b1d-48c5-abe8-979309580b15</t>
  </si>
  <si>
    <t>vicki.maloney@tasnetworks.com.au</t>
  </si>
  <si>
    <t>Vicki</t>
  </si>
  <si>
    <t>John</t>
  </si>
  <si>
    <t>a375284d-3132-412a-b263-32f550c24b58</t>
  </si>
  <si>
    <t>angela.trewin@tasnetworks.com.au</t>
  </si>
  <si>
    <t>Angela</t>
  </si>
  <si>
    <t>Trewin</t>
  </si>
  <si>
    <t>Barry</t>
  </si>
  <si>
    <t>a5c317e9-ec0f-4176-85a1-af389002f12c</t>
  </si>
  <si>
    <t>annamariake73@gmail.com</t>
  </si>
  <si>
    <t>Ann-Maree</t>
  </si>
  <si>
    <t>Keogh</t>
  </si>
  <si>
    <t>a5c91e05-f061-4bf1-b5b0-684f793a719d</t>
  </si>
  <si>
    <t>traillbarwick@hotmail.com</t>
  </si>
  <si>
    <t>a844ad84-b2d3-4292-b28f-37495d809b28</t>
  </si>
  <si>
    <t>tony.young@tasnetworks.com.au</t>
  </si>
  <si>
    <t>a89332ac-5e4d-4009-9039-f11d2e243a92</t>
  </si>
  <si>
    <t>gbanelis@bigpond.com</t>
  </si>
  <si>
    <t xml:space="preserve">Gary </t>
  </si>
  <si>
    <t xml:space="preserve">Banelis </t>
  </si>
  <si>
    <t>a9b5b84f-7cce-4e68-b832-d5e733a8bcc6</t>
  </si>
  <si>
    <t>hfellows7@bigpond.com</t>
  </si>
  <si>
    <t>Heath</t>
  </si>
  <si>
    <t>Fellows</t>
  </si>
  <si>
    <t>a9e1faa8-e35d-42ea-83d0-059cfc54cd6e</t>
  </si>
  <si>
    <t>simmie17105550@gmail.com</t>
  </si>
  <si>
    <t>Lindsay</t>
  </si>
  <si>
    <t>Mctye</t>
  </si>
  <si>
    <t>aa84b0cb-ea61-45be-9307-b927cc029d13</t>
  </si>
  <si>
    <t>callandahmes05@gmail.com</t>
  </si>
  <si>
    <t>Callan</t>
  </si>
  <si>
    <t>ad268f93-5db7-4084-a0c8-3a031b2a4be3</t>
  </si>
  <si>
    <t>adelemctye@gmail.com</t>
  </si>
  <si>
    <t>aeb95357-33bd-4212-aef6-783583afa679</t>
  </si>
  <si>
    <t>kristenbartley94@gmail.com</t>
  </si>
  <si>
    <t xml:space="preserve">Kristen </t>
  </si>
  <si>
    <t xml:space="preserve">Bartley </t>
  </si>
  <si>
    <t>b1e859e6-1dee-496d-bd33-2ec892dc33dd</t>
  </si>
  <si>
    <t>curlywright@outlook.com</t>
  </si>
  <si>
    <t>b22a0fdf-745a-4a0e-9579-b2ce344d8314</t>
  </si>
  <si>
    <t>brodrick.overton@mottmac.com</t>
  </si>
  <si>
    <t>Brodrick</t>
  </si>
  <si>
    <t>Overton</t>
  </si>
  <si>
    <t>b3d51aa4-10f8-4607-ac11-4c6ca97b1290</t>
  </si>
  <si>
    <t>jeremyahill20@gmail.com</t>
  </si>
  <si>
    <t>b423d7f1-4eff-4359-adef-7eb46f488988</t>
  </si>
  <si>
    <t>Bjsawford@hotmail.com</t>
  </si>
  <si>
    <t>Sawford</t>
  </si>
  <si>
    <t>b49cd920-c189-4908-9361-1600797c3502</t>
  </si>
  <si>
    <t>nathan@tamarhire.com.au</t>
  </si>
  <si>
    <t xml:space="preserve">Graham </t>
  </si>
  <si>
    <t>b52beee1-f194-4ecb-928c-ebb90b141880</t>
  </si>
  <si>
    <t>brianwhelan58@gmail.com</t>
  </si>
  <si>
    <t>b53fa174-8551-4676-83cc-7211c563ea59</t>
  </si>
  <si>
    <t>james.teirney@tasnetworks.com.au</t>
  </si>
  <si>
    <t>James</t>
  </si>
  <si>
    <t>Teirney</t>
  </si>
  <si>
    <t>b83cb183-5625-48be-bdf6-7a9c53000f64</t>
  </si>
  <si>
    <t>tassieandrew@gmail.com</t>
  </si>
  <si>
    <t>Chung</t>
  </si>
  <si>
    <t>b9447c3d-009c-494a-adfe-d30513e65c96</t>
  </si>
  <si>
    <t>Kadeg.27@hotmail.com</t>
  </si>
  <si>
    <t>Kade</t>
  </si>
  <si>
    <t xml:space="preserve">Greenwood </t>
  </si>
  <si>
    <t>bcbc226f-e295-4874-bee0-ffad0ef538cb</t>
  </si>
  <si>
    <t>grannamasters@gmail.com</t>
  </si>
  <si>
    <t>bd06faea-fbef-4319-8a66-b52f3b802818</t>
  </si>
  <si>
    <t>findlaterp@bigpond.com.au</t>
  </si>
  <si>
    <t>Rocky</t>
  </si>
  <si>
    <t>c00ab3b7-939a-4c8a-8a29-3d1aa47819f4</t>
  </si>
  <si>
    <t>alanna.cannon@42-24.com.au</t>
  </si>
  <si>
    <t>Alanna</t>
  </si>
  <si>
    <t>Cannon</t>
  </si>
  <si>
    <t>c155ddd1-ff02-453f-9767-bd4ff4571a7d</t>
  </si>
  <si>
    <t>mseddon17@gmail.com</t>
  </si>
  <si>
    <t>Seddon</t>
  </si>
  <si>
    <t>c299d10b-f9ed-4983-bce7-82247092d840</t>
  </si>
  <si>
    <t>matthew.taylor@tasnetworks.com.au</t>
  </si>
  <si>
    <t>Lisa</t>
  </si>
  <si>
    <t>c305ee3e-947f-4cfa-a59d-36e1777b7b97</t>
  </si>
  <si>
    <t>nmu27693@bigpond.net.au</t>
  </si>
  <si>
    <t>Murnane</t>
  </si>
  <si>
    <t>Kelly</t>
  </si>
  <si>
    <t>c739bbb6-9401-4d9a-ba2d-0012e80968db</t>
  </si>
  <si>
    <t>kurtis-g@hotmail.com</t>
  </si>
  <si>
    <t>c8bab144-5ac1-4ec8-8fca-fdb7bb7a3381</t>
  </si>
  <si>
    <t>Callum.Rawson@tasnetworks.com.au</t>
  </si>
  <si>
    <t>Callum</t>
  </si>
  <si>
    <t>Rawson</t>
  </si>
  <si>
    <t>cdfcc58c-5988-4ceb-b66b-712ecade2083</t>
  </si>
  <si>
    <t>john.canavan@tasnetworks.com.au</t>
  </si>
  <si>
    <t>d1b832da-0c0f-477f-b745-2ffb81438896</t>
  </si>
  <si>
    <t>candbgolding@bigpond.com</t>
  </si>
  <si>
    <t>d2e1ea12-c8bd-4a4f-9cef-1db184f3e70f</t>
  </si>
  <si>
    <t>michael.sanders@tasnetworks.com.au</t>
  </si>
  <si>
    <t>Sanders</t>
  </si>
  <si>
    <t>d657f681-dcb5-4c68-8ba8-6d5e3aeffb15</t>
  </si>
  <si>
    <t>tysondahmes@gmail.com</t>
  </si>
  <si>
    <t>Tyson</t>
  </si>
  <si>
    <t>d6ef4301-401b-4e2e-9801-5a1f9efa12b8</t>
  </si>
  <si>
    <t>chris.noye@bigpond.com</t>
  </si>
  <si>
    <t xml:space="preserve">Hugh </t>
  </si>
  <si>
    <t>d83a6bc4-ad6d-439a-af4c-c2c040aef6da</t>
  </si>
  <si>
    <t>phillip.jenkins7@bigpond.com</t>
  </si>
  <si>
    <t>d8d20c27-ea05-4218-b99c-473faae86595</t>
  </si>
  <si>
    <t>rhys.browning@tasnetworks.com.au</t>
  </si>
  <si>
    <t>Rhys</t>
  </si>
  <si>
    <t>Browning</t>
  </si>
  <si>
    <t>daf0caad-b273-4bae-af84-9d8b7576b54a</t>
  </si>
  <si>
    <t>Alysia</t>
  </si>
  <si>
    <t>Garrard</t>
  </si>
  <si>
    <t>dd2d8012-c53d-4b4c-915e-2fbebe75de15</t>
  </si>
  <si>
    <t>dde8c5a0-2fa3-4ffc-a67c-30883ccea9d0</t>
  </si>
  <si>
    <t>calvingodwinn@gmail.com</t>
  </si>
  <si>
    <t>Calvin</t>
  </si>
  <si>
    <t>e1c6423f-c1fb-4781-a9c1-71f0dcb81049</t>
  </si>
  <si>
    <t>lgarwood@westpac.com.au</t>
  </si>
  <si>
    <t>e25aeb03-96d9-4bec-a8b2-a24c17d32e6d</t>
  </si>
  <si>
    <t>adams-scott1@hotmail.com</t>
  </si>
  <si>
    <t>e53ac174-aff0-4b65-a9f4-4b232aede346</t>
  </si>
  <si>
    <t>ehermanis@hotmail.com</t>
  </si>
  <si>
    <t>Eric</t>
  </si>
  <si>
    <t>e696e58c-a66d-42c5-a31c-0d5fba9be464</t>
  </si>
  <si>
    <t>gunn_mob@bigpond.com</t>
  </si>
  <si>
    <t>e69d4098-66af-4f18-9325-73eec3a00d3c</t>
  </si>
  <si>
    <t>zacowens7@gmail.com</t>
  </si>
  <si>
    <t>Zac</t>
  </si>
  <si>
    <t>e6c9bae0-a0a9-400b-9e38-45c6959013ae</t>
  </si>
  <si>
    <t>jon.rider@tasnetworks.com.au</t>
  </si>
  <si>
    <t>Rider</t>
  </si>
  <si>
    <t>eaae039d-249e-4a9f-a27b-482b48d9509e</t>
  </si>
  <si>
    <t>heath.gilmour@auroraenergy.com.au</t>
  </si>
  <si>
    <t>Gilmour</t>
  </si>
  <si>
    <t>eabc5eb2-8a65-4c3d-839b-ee572f62841d</t>
  </si>
  <si>
    <t>kezza15_12@outlook.com</t>
  </si>
  <si>
    <t>Kerry</t>
  </si>
  <si>
    <t>f1534f8c-a7fc-4967-9739-a706414a9d5d</t>
  </si>
  <si>
    <t>david.berechree@hydro.com.au</t>
  </si>
  <si>
    <t>Berechree</t>
  </si>
  <si>
    <t>f85e578b-e445-43f4-a9d5-c3e0ffc68fed</t>
  </si>
  <si>
    <t>neil.oliver@tasnetworks.com.au</t>
  </si>
  <si>
    <t>Oliver</t>
  </si>
  <si>
    <t>fa9714b5-a025-4c41-95c7-5733ad10ec74</t>
  </si>
  <si>
    <t>mjc10christian@gmail.com</t>
  </si>
  <si>
    <t>Christian</t>
  </si>
  <si>
    <t>fed7dc9b-0150-4d81-af14-cc5bf564a88b</t>
  </si>
  <si>
    <t>rlzbennett@internode.on.net</t>
  </si>
  <si>
    <t>Richard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</si>
  <si>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</si>
  <si>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</si>
  <si>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</si>
  <si>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</si>
  <si>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</si>
  <si>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</si>
  <si>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</si>
  <si>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</si>
  <si>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</si>
  <si>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</si>
  <si>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</si>
  <si>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</si>
  <si>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</si>
  <si>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</si>
  <si>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</si>
  <si>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</si>
  <si>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Old Dark Navy Blues</t>
  </si>
  <si>
    <t>Power from Port</t>
  </si>
  <si>
    <t>Pride of SA</t>
  </si>
  <si>
    <t>Roberta’s Sheila Angels</t>
  </si>
  <si>
    <t>Side By Side</t>
  </si>
  <si>
    <t>Suns</t>
  </si>
  <si>
    <t>The Happy Team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</si>
  <si>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</si>
  <si>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</si>
  <si>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</si>
  <si>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</si>
  <si>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</si>
  <si>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</si>
  <si>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</si>
  <si>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</si>
  <si>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</si>
  <si>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</si>
  <si>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</si>
  <si>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</si>
  <si>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</si>
  <si>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Family and Friends</t>
  </si>
  <si>
    <t>TasNetworks</t>
  </si>
  <si>
    <t>Aurora</t>
  </si>
  <si>
    <t>Joe</t>
  </si>
  <si>
    <t>Zali</t>
  </si>
  <si>
    <t>Hydro</t>
  </si>
  <si>
    <t>Canavan</t>
  </si>
  <si>
    <t>Verrier</t>
  </si>
  <si>
    <t>Jake</t>
  </si>
  <si>
    <t>Steve</t>
  </si>
  <si>
    <t>Darren</t>
  </si>
  <si>
    <t xml:space="preserve">Phillip </t>
  </si>
  <si>
    <t>Edward</t>
  </si>
  <si>
    <t>Harry_</t>
  </si>
  <si>
    <t>Houdini</t>
  </si>
  <si>
    <t>TeamLadderID</t>
  </si>
  <si>
    <t>RoundNum</t>
  </si>
  <si>
    <t>LadderPos</t>
  </si>
  <si>
    <t>CompetitionPoints</t>
  </si>
  <si>
    <t>Include</t>
  </si>
  <si>
    <t>TeamName</t>
  </si>
  <si>
    <t>TeamNickName</t>
  </si>
  <si>
    <t>TeamAbbrev</t>
  </si>
  <si>
    <t>LogoFileName</t>
  </si>
  <si>
    <t>Adelaide</t>
  </si>
  <si>
    <t>Crows</t>
  </si>
  <si>
    <t>ACR</t>
  </si>
  <si>
    <t>/images/TeamLogos/Adelaide.png</t>
  </si>
  <si>
    <t>Port Adelaide</t>
  </si>
  <si>
    <t>Power</t>
  </si>
  <si>
    <t>PAP</t>
  </si>
  <si>
    <t>/images/TeamLogos/PortAdelaide.png</t>
  </si>
  <si>
    <t>West Coast</t>
  </si>
  <si>
    <t>Eagles</t>
  </si>
  <si>
    <t>WCE</t>
  </si>
  <si>
    <t>/images/TeamLogos/WestCoast.png</t>
  </si>
  <si>
    <t>Fremantle</t>
  </si>
  <si>
    <t>Dockers</t>
  </si>
  <si>
    <t>FRE</t>
  </si>
  <si>
    <t>/images/TeamLogos/Fremantle.png</t>
  </si>
  <si>
    <t>Brisbane Lions</t>
  </si>
  <si>
    <t>Lions</t>
  </si>
  <si>
    <t>BRL</t>
  </si>
  <si>
    <t>/images/TeamLogos/Brisbane.png</t>
  </si>
  <si>
    <t>Sydney</t>
  </si>
  <si>
    <t>Swans</t>
  </si>
  <si>
    <t>SYD</t>
  </si>
  <si>
    <t>/images/TeamLogos/Sydney.png</t>
  </si>
  <si>
    <t>Geelong</t>
  </si>
  <si>
    <t>Cats</t>
  </si>
  <si>
    <t>GEE</t>
  </si>
  <si>
    <t>/images/TeamLogos/Geelong.png</t>
  </si>
  <si>
    <t>Collingwood</t>
  </si>
  <si>
    <t>Magpies</t>
  </si>
  <si>
    <t>COL</t>
  </si>
  <si>
    <t>/images/TeamLogos/Collingwood.png</t>
  </si>
  <si>
    <t>Carlton</t>
  </si>
  <si>
    <t>Blues</t>
  </si>
  <si>
    <t>CAR</t>
  </si>
  <si>
    <t>/images/TeamLogos/Carlton.png</t>
  </si>
  <si>
    <t>Essendon</t>
  </si>
  <si>
    <t>Bombers</t>
  </si>
  <si>
    <t>ESS</t>
  </si>
  <si>
    <t>/images/TeamLogos/Essendon.png</t>
  </si>
  <si>
    <t>Richmond</t>
  </si>
  <si>
    <t>Tigers</t>
  </si>
  <si>
    <t>RIC</t>
  </si>
  <si>
    <t>/images/TeamLogos/Richmond.png</t>
  </si>
  <si>
    <t>Western Bulldogs</t>
  </si>
  <si>
    <t>Bulldogs</t>
  </si>
  <si>
    <t>WBG</t>
  </si>
  <si>
    <t>/images/TeamLogos/Bulldogs.png</t>
  </si>
  <si>
    <t>Hawthorn</t>
  </si>
  <si>
    <t>Hawks</t>
  </si>
  <si>
    <t>HAW</t>
  </si>
  <si>
    <t>/images/TeamLogos/Hawthorn.png</t>
  </si>
  <si>
    <t>St Kilda</t>
  </si>
  <si>
    <t>Saints</t>
  </si>
  <si>
    <t>STK</t>
  </si>
  <si>
    <t>/images/TeamLogos/StKilda.png</t>
  </si>
  <si>
    <t>North Melbourne</t>
  </si>
  <si>
    <t>KAN</t>
  </si>
  <si>
    <t>/images/TeamLogos/NorthMelbourne.png</t>
  </si>
  <si>
    <t>Melbourne</t>
  </si>
  <si>
    <t>Demons</t>
  </si>
  <si>
    <t>MEL</t>
  </si>
  <si>
    <t>/images/TeamLogos/Melbourne.png</t>
  </si>
  <si>
    <t>Gold Coast</t>
  </si>
  <si>
    <t>GCS</t>
  </si>
  <si>
    <t>/images/TeamLogos/GoldCoast.png</t>
  </si>
  <si>
    <t>GWS Giants</t>
  </si>
  <si>
    <t>Giants</t>
  </si>
  <si>
    <t>GWS</t>
  </si>
  <si>
    <t>/images/TeamLogos/Giants.png</t>
  </si>
  <si>
    <t>IsLadderTip</t>
  </si>
  <si>
    <t>TipID</t>
  </si>
  <si>
    <t>TippedTeamID</t>
  </si>
  <si>
    <t>DateTimeEntered</t>
  </si>
  <si>
    <t>VenueID</t>
  </si>
  <si>
    <t>RoundTipID</t>
  </si>
  <si>
    <t>HotTipTeamID</t>
  </si>
  <si>
    <t>RandomTips</t>
  </si>
  <si>
    <t>ReceivedTipEmailFrom</t>
  </si>
  <si>
    <t>ReceiptRequested</t>
  </si>
  <si>
    <t>ReceiptSent</t>
  </si>
  <si>
    <t>FullDetailResults</t>
  </si>
  <si>
    <t>FullDetailResultsSent</t>
  </si>
  <si>
    <t>SpecialTip</t>
  </si>
  <si>
    <t>SpecialTip2</t>
  </si>
  <si>
    <t>SpecialTipText</t>
  </si>
  <si>
    <t>HotTipTeam.TeamName</t>
  </si>
  <si>
    <t>HotTipTeam.TeamNickName</t>
  </si>
  <si>
    <t>HotTipTeam.TeamAbbrev</t>
  </si>
  <si>
    <t>Team1ID</t>
  </si>
  <si>
    <t>Team2ID</t>
  </si>
  <si>
    <t>Team1Goals</t>
  </si>
  <si>
    <t>Team1Behinds</t>
  </si>
  <si>
    <t>Team2Goals</t>
  </si>
  <si>
    <t>Team2Behinds</t>
  </si>
  <si>
    <t>StartTime</t>
  </si>
  <si>
    <t>SubRound</t>
  </si>
  <si>
    <t>Quarter</t>
  </si>
  <si>
    <t>IsGame1</t>
  </si>
  <si>
    <t>MatchYear</t>
  </si>
  <si>
    <t>TVNetwork</t>
  </si>
  <si>
    <t>Comments</t>
  </si>
  <si>
    <t>DefaultPowerScore</t>
  </si>
  <si>
    <t>Teams.1.TeamName</t>
  </si>
  <si>
    <t>Teams.1.TeamNickName</t>
  </si>
  <si>
    <t>Teams.1.TeamAbbrev</t>
  </si>
  <si>
    <t>Teams.2.TeamName</t>
  </si>
  <si>
    <t>Teams.2.TeamNickName</t>
  </si>
  <si>
    <t>Teams.2.TeamAbbrev</t>
  </si>
  <si>
    <t>Team1Score</t>
  </si>
  <si>
    <t>Team2Score</t>
  </si>
  <si>
    <t>Loser</t>
  </si>
  <si>
    <t>Draw</t>
  </si>
  <si>
    <t>WinnerTeamID</t>
  </si>
  <si>
    <t>Match</t>
  </si>
  <si>
    <t>Team1</t>
  </si>
  <si>
    <t>Team1 Score</t>
  </si>
  <si>
    <t>Team 2</t>
  </si>
  <si>
    <t>HotTipResetRound</t>
  </si>
  <si>
    <t>OptionName</t>
  </si>
  <si>
    <t>Comment</t>
  </si>
  <si>
    <t>OptionValue</t>
  </si>
  <si>
    <t>ResultsCalcRound</t>
  </si>
  <si>
    <t>The round number that we're calculating now</t>
  </si>
  <si>
    <t>TipperLadderID</t>
  </si>
  <si>
    <t>TippingPoints</t>
  </si>
  <si>
    <t>CompetitionID</t>
  </si>
  <si>
    <t>Game1Diff</t>
  </si>
  <si>
    <t>Squiggle</t>
  </si>
  <si>
    <t>Computer</t>
  </si>
  <si>
    <t>ToteTas</t>
  </si>
  <si>
    <t>Favourites</t>
  </si>
  <si>
    <t>HitRate</t>
  </si>
  <si>
    <t>NumTippers</t>
  </si>
  <si>
    <t>CountOfHotTipTeamID</t>
  </si>
  <si>
    <t>MinOfRoundNum</t>
  </si>
  <si>
    <t>MaxOfRoundNum</t>
  </si>
  <si>
    <t>ThisRoundShawTippingPoints</t>
  </si>
  <si>
    <t>Game1PointsDiff</t>
  </si>
  <si>
    <t>HotTipsScore</t>
  </si>
  <si>
    <t>Played</t>
  </si>
  <si>
    <t>ScoreFor</t>
  </si>
  <si>
    <t>ScoreAgainst</t>
  </si>
  <si>
    <t>Wins</t>
  </si>
  <si>
    <t>Draws</t>
  </si>
  <si>
    <t>Losses</t>
  </si>
  <si>
    <t>LadderPoints</t>
  </si>
  <si>
    <t>Percentage</t>
  </si>
  <si>
    <t>Key</t>
  </si>
  <si>
    <t>UserID</t>
  </si>
  <si>
    <t>EmailAddress</t>
  </si>
  <si>
    <t>AuroraDivision</t>
  </si>
  <si>
    <t>EntryReceiptSent</t>
  </si>
  <si>
    <t>PaidDate</t>
  </si>
  <si>
    <t>PaidTo</t>
  </si>
  <si>
    <t>PaidEmailReceiptSent</t>
  </si>
  <si>
    <t>ExpectedSentFrom</t>
  </si>
  <si>
    <t>LadderEmailFrom</t>
  </si>
  <si>
    <t>LadderReceiptRequested</t>
  </si>
  <si>
    <t>LadderReceiptSent</t>
  </si>
  <si>
    <t>AttendingBash</t>
  </si>
  <si>
    <t>NumberAttendingBash</t>
  </si>
  <si>
    <t>InroducedBy</t>
  </si>
  <si>
    <t>LoginID</t>
  </si>
  <si>
    <t>PaidCode</t>
  </si>
  <si>
    <t>TipReminderSent</t>
  </si>
  <si>
    <t>IntroducedByText</t>
  </si>
  <si>
    <t>LadderReminderSent</t>
  </si>
  <si>
    <t>Archive</t>
  </si>
  <si>
    <t>Supports.TeamName</t>
  </si>
  <si>
    <t>Supports.TeamNickName</t>
  </si>
  <si>
    <t>Supports.TeamAbbrev</t>
  </si>
  <si>
    <t>Free Entry</t>
  </si>
  <si>
    <t>Gerard Martindill</t>
  </si>
  <si>
    <t>Lisa Harris</t>
  </si>
  <si>
    <t>Billy Godwin</t>
  </si>
  <si>
    <t>TotalPowerTippingPoints</t>
  </si>
  <si>
    <t>PowerHitRate</t>
  </si>
  <si>
    <t>Overall Rank</t>
  </si>
  <si>
    <t>Network Planning</t>
  </si>
  <si>
    <t>Poatina Golf Club</t>
  </si>
  <si>
    <t>Tipper ID</t>
  </si>
  <si>
    <t>WinnerPaidRound</t>
  </si>
  <si>
    <t>A tipper has to have paid in this round and later to be the weekly winner</t>
  </si>
  <si>
    <t>6</t>
  </si>
  <si>
    <t>Round number that the Hot Tip competition restarts. Initially set to 1.</t>
  </si>
  <si>
    <t>HotTipTeam2Only</t>
  </si>
  <si>
    <t>Enter Yes to limit Hot Tippers to choosing Team 2 only. Initially set to No.</t>
  </si>
  <si>
    <t>OptionValueNumeric</t>
  </si>
  <si>
    <t>OptionValueBoolean</t>
  </si>
  <si>
    <t>OptionValueText</t>
  </si>
  <si>
    <t>Num</t>
  </si>
  <si>
    <t>Regional Challenge</t>
  </si>
  <si>
    <t>Gender Challenge</t>
  </si>
  <si>
    <t>garrarda@icloud.com</t>
  </si>
  <si>
    <t>lisahar.lh@gmail.com</t>
  </si>
  <si>
    <t>Supporter's Challenge</t>
  </si>
  <si>
    <t>0</t>
  </si>
  <si>
    <t>Tristan</t>
  </si>
  <si>
    <t>Barnett</t>
  </si>
  <si>
    <t>2024</t>
  </si>
  <si>
    <t>Alan</t>
  </si>
  <si>
    <t>Taychouri</t>
  </si>
  <si>
    <t>Patrick</t>
  </si>
  <si>
    <t>Perkins</t>
  </si>
  <si>
    <t>Rachel</t>
  </si>
  <si>
    <t>Barber</t>
  </si>
  <si>
    <t>Bester</t>
  </si>
  <si>
    <t xml:space="preserve">Christine </t>
  </si>
  <si>
    <t xml:space="preserve">Andrews </t>
  </si>
  <si>
    <t>Aidan</t>
  </si>
  <si>
    <t>Donovan</t>
  </si>
  <si>
    <t>Burfield</t>
  </si>
  <si>
    <t>Mansfield</t>
  </si>
  <si>
    <t>Dobbie</t>
  </si>
  <si>
    <t>Rosemary</t>
  </si>
  <si>
    <t>O'SIgn</t>
  </si>
  <si>
    <t>Hayes</t>
  </si>
  <si>
    <t>Rowlands</t>
  </si>
  <si>
    <t>Osborne</t>
  </si>
  <si>
    <t>Clayton</t>
  </si>
  <si>
    <t xml:space="preserve">Tony </t>
  </si>
  <si>
    <t xml:space="preserve">Obrien </t>
  </si>
  <si>
    <t>Gen</t>
  </si>
  <si>
    <t>Rori</t>
  </si>
  <si>
    <t>Maree</t>
  </si>
  <si>
    <t>Munns</t>
  </si>
  <si>
    <t>Georgie</t>
  </si>
  <si>
    <t xml:space="preserve">Coleman </t>
  </si>
  <si>
    <t xml:space="preserve">Kathryn </t>
  </si>
  <si>
    <t>Jack</t>
  </si>
  <si>
    <t>Curtis</t>
  </si>
  <si>
    <t>Tania</t>
  </si>
  <si>
    <t>Banelis</t>
  </si>
  <si>
    <t>Di</t>
  </si>
  <si>
    <t xml:space="preserve">Maney </t>
  </si>
  <si>
    <t>Sonia</t>
  </si>
  <si>
    <t>Neville</t>
  </si>
  <si>
    <t xml:space="preserve">Tristan </t>
  </si>
  <si>
    <t>Dickinson</t>
  </si>
  <si>
    <t>Home Games</t>
  </si>
  <si>
    <t>Albert</t>
  </si>
  <si>
    <t>Away Games</t>
  </si>
  <si>
    <t>Johnny</t>
  </si>
  <si>
    <t>Random</t>
  </si>
  <si>
    <t>0173bc9f-d8ac-49e6-8666-12a1210064f0</t>
  </si>
  <si>
    <t>georgette74@live.com.au</t>
  </si>
  <si>
    <t>01c3e50b-74fd-43fa-bc1c-f7b068249062</t>
  </si>
  <si>
    <t>simon.burfield@tasnetworks.com.au</t>
  </si>
  <si>
    <t>197a2a7d-825a-4708-bb94-a0a83d262e6c</t>
  </si>
  <si>
    <t>joeosign1771@gmail.com</t>
  </si>
  <si>
    <t>22e718bd-dd53-4b68-8ef9-8bb94ed89807</t>
  </si>
  <si>
    <t>scott.bester@tasnetworks.com.au</t>
  </si>
  <si>
    <t>244776ba-3704-4ba6-8fff-519a655e9ee6</t>
  </si>
  <si>
    <t>msperkins@aussiebroadband.com.au</t>
  </si>
  <si>
    <t>2a5f53a8-3f80-4ec4-8a82-a80c0fbc0eee</t>
  </si>
  <si>
    <t>dobbiejeepsmith@yahoo.com</t>
  </si>
  <si>
    <t>30356725-a600-4b10-8905-777c79b1e939</t>
  </si>
  <si>
    <t>tonyobrien7018@gmail.com</t>
  </si>
  <si>
    <t>3ab2ec5f-e799-44cd-a693-0a36a1d1c28a</t>
  </si>
  <si>
    <t>rose.seddon59@gmail.com</t>
  </si>
  <si>
    <t>5878f648-2e44-4ffc-8343-bb4d3b9b577c</t>
  </si>
  <si>
    <t>alan.smith@tasnetworks.com.au</t>
  </si>
  <si>
    <t>59b0ee65-40bc-42a3-b29f-25ab77c03a75</t>
  </si>
  <si>
    <t>zac.clayton@yahoo.com.au</t>
  </si>
  <si>
    <t>greghoss1949@gmail.com</t>
  </si>
  <si>
    <t>mckendrickcarupholstery@gmail.com</t>
  </si>
  <si>
    <t>6f3c7912-254a-4e01-bc8a-c80cc601a7e6</t>
  </si>
  <si>
    <t>genrider21@yahoo.com.au</t>
  </si>
  <si>
    <t>6f86acb0-4950-44d5-b8d8-7bd10f82dfa0</t>
  </si>
  <si>
    <t>andrew.mansfield@tasnetworks.com.au</t>
  </si>
  <si>
    <t>72595e87-0883-4fdf-8652-adde490e8bd6</t>
  </si>
  <si>
    <t>jpatkinson@bigpond.com</t>
  </si>
  <si>
    <t>7a01fab2-97b7-468f-9fff-e83b1637e242</t>
  </si>
  <si>
    <t>michael.verrier@outlook.com.au</t>
  </si>
  <si>
    <t>894796b7-b2e7-45c1-984f-891a4d864b8f</t>
  </si>
  <si>
    <t>nickyhayes00@gmail.com</t>
  </si>
  <si>
    <t>8cc21c77-e956-40aa-afcc-0ebc556b3681</t>
  </si>
  <si>
    <t>michael.osborne@tasnetworks.com.au</t>
  </si>
  <si>
    <t>8dd48e1a-5587-4b9a-bd84-d63c1a8f9a71</t>
  </si>
  <si>
    <t>Darren.Harris@tasnetworks.com.au</t>
  </si>
  <si>
    <t>91748449-2a13-429b-b493-e9d599ba7c10</t>
  </si>
  <si>
    <t>rach2803@gmail.com</t>
  </si>
  <si>
    <t>972e5403-ff1b-46bc-b38e-8f0d56c31333</t>
  </si>
  <si>
    <t>tristanbarnett22@gmail.com</t>
  </si>
  <si>
    <t>99b561ad-e70a-410b-a6e1-058d35b0cdc1</t>
  </si>
  <si>
    <t>Christine.Rowlands@tasnetworks.com.au</t>
  </si>
  <si>
    <t>9a80ff31-8629-4259-8c3c-63ac4e350aef</t>
  </si>
  <si>
    <t>tania.banelis@TASNETWORKS.COM.AU</t>
  </si>
  <si>
    <t>9e27a146-8a16-47ba-8a3f-08ec4f525421</t>
  </si>
  <si>
    <t>shaunkelly388@gmail.com</t>
  </si>
  <si>
    <t>a6b8bbc9-3ea0-4503-aa87-2abdcc8258e3</t>
  </si>
  <si>
    <t>josephdickinson55@gmail.com</t>
  </si>
  <si>
    <t>b0bab7ca-8cfe-4417-a57a-c49dd31e65a5</t>
  </si>
  <si>
    <t>sonianev10@outlook.com</t>
  </si>
  <si>
    <t>b3e22a93-0249-4ee9-90b7-828d266b49c7</t>
  </si>
  <si>
    <t>aidan.donovan@tasnetworks.com.au</t>
  </si>
  <si>
    <t>b9cf49a3-1be2-429d-963a-fcee1a81ba8f</t>
  </si>
  <si>
    <t>don.ree@bigpond.net.au</t>
  </si>
  <si>
    <t>bed444f8-c217-46e5-9820-febc3491d353</t>
  </si>
  <si>
    <t>philandi66@yahoo.com.au</t>
  </si>
  <si>
    <t>c786c8f1-3cfb-45dd-afeb-5b5ef98026ec</t>
  </si>
  <si>
    <t>annajsmunns@gmail.com</t>
  </si>
  <si>
    <t>df5355d5-0c25-4acf-a817-7a1fb620e8e3</t>
  </si>
  <si>
    <t>christine.andrews1@bigpond.com</t>
  </si>
  <si>
    <t>e89ba004-9eff-45ad-9130-2d1304b98489</t>
  </si>
  <si>
    <t>jcurtis2842005@gmail.com</t>
  </si>
  <si>
    <t>e92bc02f-e5a0-412a-b939-ad0b346d1b58</t>
  </si>
  <si>
    <t>kaatkinson@bigpond.com</t>
  </si>
  <si>
    <t>eda40d5d-c456-45d0-97ce-53aed0e10d38</t>
  </si>
  <si>
    <t>No</t>
  </si>
  <si>
    <t>Robbie Marino</t>
  </si>
  <si>
    <t>M</t>
  </si>
  <si>
    <t>S</t>
  </si>
  <si>
    <t>F</t>
  </si>
  <si>
    <t>Tristan  Barnett</t>
  </si>
  <si>
    <t>A</t>
  </si>
  <si>
    <t>Greg Hine</t>
  </si>
  <si>
    <t>N</t>
  </si>
  <si>
    <t>Brett Sawford</t>
  </si>
  <si>
    <t>Karen  Chandler</t>
  </si>
  <si>
    <t>Rebecca  Pedley</t>
  </si>
  <si>
    <t>Shaun Kelly</t>
  </si>
  <si>
    <t>Rodney Steven</t>
  </si>
  <si>
    <t>T</t>
  </si>
  <si>
    <t xml:space="preserve">Tony  Obrien </t>
  </si>
  <si>
    <t>John Canavan</t>
  </si>
  <si>
    <t>Michael Osborne</t>
  </si>
  <si>
    <t>Shaun Heather</t>
  </si>
  <si>
    <t>Ian Mackenzie</t>
  </si>
  <si>
    <t>Richard Bennett</t>
  </si>
  <si>
    <t>Squiggle Computer</t>
  </si>
  <si>
    <t>Michael Verrier</t>
  </si>
  <si>
    <t>Eric Hermanis</t>
  </si>
  <si>
    <t>Liam Godwin</t>
  </si>
  <si>
    <t>Phillip  Jenkins</t>
  </si>
  <si>
    <t>Andrew Mansfield</t>
  </si>
  <si>
    <t>Adam Foster</t>
  </si>
  <si>
    <t>Rhys Browning</t>
  </si>
  <si>
    <t>James Teirney</t>
  </si>
  <si>
    <t>Matthew Christian</t>
  </si>
  <si>
    <t>Chris Hughes</t>
  </si>
  <si>
    <t>Graeme Gardner</t>
  </si>
  <si>
    <t>Harry Home Games</t>
  </si>
  <si>
    <t>Craig Owens</t>
  </si>
  <si>
    <t>Heidi Chambers</t>
  </si>
  <si>
    <t>Graham  Gunn</t>
  </si>
  <si>
    <t>Dobbie Smith</t>
  </si>
  <si>
    <t>Jeremy Hill</t>
  </si>
  <si>
    <t>Glenn Eberle</t>
  </si>
  <si>
    <t>Alanna Cannon</t>
  </si>
  <si>
    <t>Conan Duhig</t>
  </si>
  <si>
    <t>Mark Drew</t>
  </si>
  <si>
    <t>Denise Sewell</t>
  </si>
  <si>
    <t>Jon Fulton</t>
  </si>
  <si>
    <t xml:space="preserve">Lee Beaumont </t>
  </si>
  <si>
    <t>Danielle  Goodwin</t>
  </si>
  <si>
    <t>Mark Bresnehan</t>
  </si>
  <si>
    <t>Sarah Dahmes</t>
  </si>
  <si>
    <t>David Berechree</t>
  </si>
  <si>
    <t>H</t>
  </si>
  <si>
    <t>Brodrick Overton</t>
  </si>
  <si>
    <t>Anita Bourn</t>
  </si>
  <si>
    <t>Anne Bassett</t>
  </si>
  <si>
    <t>Francis Maloney</t>
  </si>
  <si>
    <t>Anna Munns</t>
  </si>
  <si>
    <t>Brendon Garwood</t>
  </si>
  <si>
    <t>John Atkinson</t>
  </si>
  <si>
    <t>Mark Richardson</t>
  </si>
  <si>
    <t>Nick Whelan</t>
  </si>
  <si>
    <t>Barbara Stewart</t>
  </si>
  <si>
    <t>Sonia Neville</t>
  </si>
  <si>
    <t>Callum Rawson</t>
  </si>
  <si>
    <t>Scott Adams</t>
  </si>
  <si>
    <t>Angela Trewin</t>
  </si>
  <si>
    <t>Nathan Cullen</t>
  </si>
  <si>
    <t>Mark Spooner</t>
  </si>
  <si>
    <t>Simon Burgess</t>
  </si>
  <si>
    <t xml:space="preserve">Kristen  Bartley </t>
  </si>
  <si>
    <t xml:space="preserve">Christine  Andrews </t>
  </si>
  <si>
    <t>Garry Young</t>
  </si>
  <si>
    <t>Andrew Chung</t>
  </si>
  <si>
    <t>Nick Murnane</t>
  </si>
  <si>
    <t>Trent Duggan</t>
  </si>
  <si>
    <t>Rachel Barber</t>
  </si>
  <si>
    <t xml:space="preserve">Craig  McKinlay </t>
  </si>
  <si>
    <t>Brian Fleming</t>
  </si>
  <si>
    <t>Stuart Morgan</t>
  </si>
  <si>
    <t>Peter Smith</t>
  </si>
  <si>
    <t>Rosemary Seddon</t>
  </si>
  <si>
    <t>Anthony Taylor</t>
  </si>
  <si>
    <t>Joe Dickinson</t>
  </si>
  <si>
    <t>David Berry</t>
  </si>
  <si>
    <t>Glenn Wheeler</t>
  </si>
  <si>
    <t>Callan Dahmes</t>
  </si>
  <si>
    <t>Loretta Lohberger</t>
  </si>
  <si>
    <t>Anthony Bransden</t>
  </si>
  <si>
    <t>Patrick Perkins</t>
  </si>
  <si>
    <t>Andrew Beven</t>
  </si>
  <si>
    <t>Terry Hill</t>
  </si>
  <si>
    <t>Ross Burridge</t>
  </si>
  <si>
    <t>Michael Sanders</t>
  </si>
  <si>
    <t>Alan Taychouri</t>
  </si>
  <si>
    <t>Barry Golding</t>
  </si>
  <si>
    <t>Darren Harris</t>
  </si>
  <si>
    <t>Zac Owens</t>
  </si>
  <si>
    <t>Dan Hollingsworth</t>
  </si>
  <si>
    <t>Ben Lohberger</t>
  </si>
  <si>
    <t>Tyson Dahmes</t>
  </si>
  <si>
    <t>Graeme Wood</t>
  </si>
  <si>
    <t>Adele McTye</t>
  </si>
  <si>
    <t xml:space="preserve">Edward Robertson </t>
  </si>
  <si>
    <t>Karen Jenkins</t>
  </si>
  <si>
    <t>Lindsay Mctye</t>
  </si>
  <si>
    <t>Simon Burfield</t>
  </si>
  <si>
    <t xml:space="preserve">Georgie Coleman </t>
  </si>
  <si>
    <t>Belinda Lehner</t>
  </si>
  <si>
    <t>Trevor Duggan</t>
  </si>
  <si>
    <t>Brad Barwick</t>
  </si>
  <si>
    <t>Brian Whelan</t>
  </si>
  <si>
    <t>Teresa Harris</t>
  </si>
  <si>
    <t xml:space="preserve">Kade Greenwood </t>
  </si>
  <si>
    <t>Scott Bester</t>
  </si>
  <si>
    <t xml:space="preserve">Gary  Banelis </t>
  </si>
  <si>
    <t>Stuart Ryan</t>
  </si>
  <si>
    <t xml:space="preserve">Peter Czerkiewicz </t>
  </si>
  <si>
    <t>Joe O'SIgn</t>
  </si>
  <si>
    <t>William Lane</t>
  </si>
  <si>
    <t>Joel Mountney</t>
  </si>
  <si>
    <t>Kathryn  Atkinson</t>
  </si>
  <si>
    <t>Jake Richardson</t>
  </si>
  <si>
    <t>Mel Cullen</t>
  </si>
  <si>
    <t>Vicki Maloney</t>
  </si>
  <si>
    <t>Liam Wright</t>
  </si>
  <si>
    <t>Calvin Godwin</t>
  </si>
  <si>
    <t>Kenneth Lai</t>
  </si>
  <si>
    <t>Catie Owens</t>
  </si>
  <si>
    <t>Jon Rider</t>
  </si>
  <si>
    <t>Tony Shea</t>
  </si>
  <si>
    <t>Aidan Donovan</t>
  </si>
  <si>
    <t>Matthew Taylor</t>
  </si>
  <si>
    <t>Albert Away Games</t>
  </si>
  <si>
    <t>Diane Izbicki</t>
  </si>
  <si>
    <t>Ann-Maree Barwick</t>
  </si>
  <si>
    <t>Ian Hermanis</t>
  </si>
  <si>
    <t>Duncan McKendrick</t>
  </si>
  <si>
    <t xml:space="preserve">Steve Robertson </t>
  </si>
  <si>
    <t>Nicole Lansky</t>
  </si>
  <si>
    <t>Shannon Hill</t>
  </si>
  <si>
    <t>Zac Clayton</t>
  </si>
  <si>
    <t>Kylie Bennett</t>
  </si>
  <si>
    <t>Heath Gilmour</t>
  </si>
  <si>
    <t xml:space="preserve">Mike Hunnibell </t>
  </si>
  <si>
    <t>Mark Dennison</t>
  </si>
  <si>
    <t>Edmund Gebka</t>
  </si>
  <si>
    <t>Alysia Garrard</t>
  </si>
  <si>
    <t xml:space="preserve">Henry Robertson </t>
  </si>
  <si>
    <t>Alex Izbicki</t>
  </si>
  <si>
    <t>Heath Fellows</t>
  </si>
  <si>
    <t>Michael Seddon</t>
  </si>
  <si>
    <t>Rose Findlater</t>
  </si>
  <si>
    <t>Nathan Donoghue</t>
  </si>
  <si>
    <t>Rocky Findlater</t>
  </si>
  <si>
    <t>Rori Barwick</t>
  </si>
  <si>
    <t>Matthew Owens</t>
  </si>
  <si>
    <t>Gen Rider</t>
  </si>
  <si>
    <t>Ann-Maree Keogh</t>
  </si>
  <si>
    <t>Anna Masters</t>
  </si>
  <si>
    <t>Rod Bennett</t>
  </si>
  <si>
    <t>Cyril Patmore</t>
  </si>
  <si>
    <t>Kathy Wright</t>
  </si>
  <si>
    <t>Zali Ryan</t>
  </si>
  <si>
    <t>Michael Stewart</t>
  </si>
  <si>
    <t xml:space="preserve">Greg Williams </t>
  </si>
  <si>
    <t>Neil Oliver</t>
  </si>
  <si>
    <t>Johnny Random</t>
  </si>
  <si>
    <t>Felicity Walsh</t>
  </si>
  <si>
    <t>Maree Smith</t>
  </si>
  <si>
    <t>Clodagh Doyle</t>
  </si>
  <si>
    <t>Nathan McKillop</t>
  </si>
  <si>
    <t xml:space="preserve">Anne  Lawless </t>
  </si>
  <si>
    <t>Kaye Martindill</t>
  </si>
  <si>
    <t>Chris Noye</t>
  </si>
  <si>
    <t>Elaine Potter</t>
  </si>
  <si>
    <t>Jarad Hughes</t>
  </si>
  <si>
    <t>Lindsay Garwood</t>
  </si>
  <si>
    <t>Tony Young</t>
  </si>
  <si>
    <t>Roslyn  McKendrick</t>
  </si>
  <si>
    <t>Tania Banelis</t>
  </si>
  <si>
    <t>Harry_ Houdini</t>
  </si>
  <si>
    <t>Kurt Coppleman</t>
  </si>
  <si>
    <t>Nicole Hayes</t>
  </si>
  <si>
    <t>Matt Adams</t>
  </si>
  <si>
    <t xml:space="preserve">Di Maney </t>
  </si>
  <si>
    <t>Kerry Gunn</t>
  </si>
  <si>
    <t>Alec Dornauf</t>
  </si>
  <si>
    <t>ToteTas Favourites</t>
  </si>
  <si>
    <t>Christine Dennison</t>
  </si>
  <si>
    <t>Jamie Roberts</t>
  </si>
  <si>
    <t>Christine Rowlands</t>
  </si>
  <si>
    <t>Hugh  Noye</t>
  </si>
  <si>
    <t>Jack Curtis</t>
  </si>
  <si>
    <t>û</t>
  </si>
  <si>
    <t>ü</t>
  </si>
  <si>
    <t>SYD (3)</t>
  </si>
  <si>
    <t>CAR (1)</t>
  </si>
  <si>
    <t>GCS (4)</t>
  </si>
  <si>
    <t>GWS (2)</t>
  </si>
  <si>
    <t>SYD (4)</t>
  </si>
  <si>
    <t>CAR (3)</t>
  </si>
  <si>
    <t>GCS (1)</t>
  </si>
  <si>
    <t>SYD (2)</t>
  </si>
  <si>
    <t>GWS (3)</t>
  </si>
  <si>
    <t>SYD (1)</t>
  </si>
  <si>
    <t>CAR (2)</t>
  </si>
  <si>
    <t>GCS (3)</t>
  </si>
  <si>
    <t>GWS (4)</t>
  </si>
  <si>
    <t>MEL (-1)</t>
  </si>
  <si>
    <t>BRL (-2)</t>
  </si>
  <si>
    <t>MEL (-2)</t>
  </si>
  <si>
    <t>COL (-1)</t>
  </si>
  <si>
    <t>CAR (4)</t>
  </si>
  <si>
    <t>BRL (-4)</t>
  </si>
  <si>
    <t>GCS (2)</t>
  </si>
  <si>
    <t>COL (-4)</t>
  </si>
  <si>
    <t>GWS (1)</t>
  </si>
  <si>
    <t>RIC (-3)</t>
  </si>
  <si>
    <t>COL (-3)</t>
  </si>
  <si>
    <t>BRL (-3)</t>
  </si>
  <si>
    <t>RIC (-1)</t>
  </si>
  <si>
    <t>COL (-2)</t>
  </si>
  <si>
    <t>MEL (-4)</t>
  </si>
  <si>
    <t>MEL (-3)</t>
  </si>
  <si>
    <t>BRL (-1)</t>
  </si>
  <si>
    <t>RIC (-2)</t>
  </si>
  <si>
    <t>RIC (-4)</t>
  </si>
  <si>
    <t>SYD ()</t>
  </si>
  <si>
    <t>BRL (-)</t>
  </si>
  <si>
    <t>GCS ()</t>
  </si>
  <si>
    <t>GWS ()</t>
  </si>
  <si>
    <t>MEL (-)</t>
  </si>
  <si>
    <t>CAR ()</t>
  </si>
  <si>
    <t>RIC (-)</t>
  </si>
  <si>
    <t>COL (-)</t>
  </si>
  <si>
    <t>Round 0 tipping stats.</t>
  </si>
  <si>
    <t>Match Results AFL Round 0</t>
  </si>
  <si>
    <t>Sydney 86 d Melbourne 64</t>
  </si>
  <si>
    <t>Carlton 86 d Brisbane Lions 85</t>
  </si>
  <si>
    <t>Gold Coast 99 d Richmond 60</t>
  </si>
  <si>
    <t>GWS Giants 114 d Collingwood 82</t>
  </si>
  <si>
    <t>AFL Ladder After Round 0</t>
  </si>
  <si>
    <t>Quarter Tipping Ranking - Quarter 1</t>
  </si>
  <si>
    <t>(none)</t>
  </si>
  <si>
    <t>SYD v MEL</t>
  </si>
  <si>
    <t>BRL v CAR</t>
  </si>
  <si>
    <t>GCS v RIC</t>
  </si>
  <si>
    <t>GWS v COL</t>
  </si>
  <si>
    <t>Tristan Barnett (4/4) 159 points. Actual 150</t>
  </si>
  <si>
    <t>HAT Footy Tipping 2024 - Round 0 Results</t>
  </si>
  <si>
    <t>Round 0 Winner</t>
  </si>
  <si>
    <t xml:space="preserve"> v </t>
  </si>
  <si>
    <t>ââ</t>
  </si>
  <si>
    <t>HAT Footy Tipping 2024 - Round 0 Power Tipping Results</t>
  </si>
  <si>
    <t>Change the drop to your own group!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</si>
</sst>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* #,##0_-;\-* #,##0_-;_-* &quot;-&quot;??_-;_-@_-"/>
    <numFmt numFmtId="165" formatCode="ddd\ d/mmm/yy\ h:mm"/>
    <numFmt numFmtId="166" formatCode="_-* #,##0.0_-;\-* #,##0.0_-;_-* &quot;-&quot;??_-;_-@_-"/>
    <numFmt numFmtId="167" formatCode="0.0%_-"/>
    <numFmt numFmtId="168" formatCode="0.0%"/>
  </numFmts>
  <fonts count="28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b/>
      <sz val="13"/>
      <color theme="3"/>
      <name val="Calibri"/>
      <family val="2"/>
      <scheme val="minor"/>
    </font>
    <font>
      <sz val="8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sz val="11"/>
      <color theme="0"/>
      <name val="Calibri"/>
      <family val="2"/>
      <scheme val="minor"/>
    </font>
    <font>
      <b/>
      <i/>
      <sz val="11"/>
      <color rgb="FF7F7F7F"/>
      <name val="Calibri"/>
      <family val="2"/>
      <scheme val="minor"/>
    </font>
    <font>
      <b/>
      <sz val="12"/>
      <color theme="3"/>
      <name val="Trebuchet MS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9"/>
        <bgColor theme="9"/>
      </patternFill>
    </fill>
    <fill>
      <patternFill patternType="solid">
        <fgColor theme="9" tint="0.79998168889431442"/>
        <bgColor theme="9" tint="0.79998168889431442"/>
      </patternFill>
    </fill>
  </fills>
  <borders count="31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/>
      <bottom style="medium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8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7" fillId="0" borderId="0"/>
    <xf numFmtId="0" fontId="8" fillId="0" borderId="1" applyNumberFormat="0" applyFill="0" applyAlignment="0" applyProtection="0"/>
    <xf numFmtId="0" fontId="10" fillId="0" borderId="2" applyNumberFormat="0" applyFill="0" applyAlignment="0" applyProtection="0"/>
    <xf numFmtId="0" fontId="22" fillId="0" borderId="0" applyNumberFormat="0" applyFill="0" applyBorder="0" applyAlignment="0" applyProtection="0"/>
  </cellStyleXfs>
  <cellXfs count="187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165" fontId="0" fillId="0" borderId="0" xfId="0" applyNumberFormat="1"/>
    <xf numFmtId="22" fontId="0" fillId="0" borderId="0" xfId="0" applyNumberFormat="1"/>
    <xf numFmtId="0" fontId="11" fillId="0" borderId="0" xfId="0" applyFont="1"/>
    <xf numFmtId="0" fontId="11" fillId="0" borderId="0" xfId="0" applyFont="1" applyAlignment="1">
      <alignment horizontal="center"/>
    </xf>
    <xf numFmtId="0" fontId="13" fillId="0" borderId="0" xfId="0" applyFont="1" applyAlignment="1">
      <alignment vertical="top" wrapText="1"/>
    </xf>
    <xf numFmtId="0" fontId="13" fillId="0" borderId="0" xfId="0" applyFont="1" applyAlignment="1">
      <alignment wrapText="1"/>
    </xf>
    <xf numFmtId="0" fontId="11" fillId="0" borderId="0" xfId="0" applyFont="1" applyAlignment="1">
      <alignment vertical="top" wrapText="1"/>
    </xf>
    <xf numFmtId="0" fontId="14" fillId="0" borderId="0" xfId="0" applyFont="1"/>
    <xf numFmtId="164" fontId="11" fillId="0" borderId="0" xfId="2" applyNumberFormat="1" applyFont="1" applyBorder="1" applyAlignment="1">
      <alignment vertical="top" wrapText="1"/>
    </xf>
    <xf numFmtId="0" fontId="11" fillId="0" borderId="0" xfId="0" applyFont="1" applyAlignment="1">
      <alignment vertical="top"/>
    </xf>
    <xf numFmtId="0" fontId="11" fillId="0" borderId="0" xfId="0" applyFont="1" applyAlignment="1">
      <alignment horizontal="center" vertical="top"/>
    </xf>
    <xf numFmtId="0" fontId="11" fillId="0" borderId="0" xfId="0" applyFont="1" applyAlignment="1">
      <alignment horizontal="center" vertical="top" wrapText="1"/>
    </xf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center" textRotation="90" wrapText="1"/>
    </xf>
    <xf numFmtId="0" fontId="17" fillId="0" borderId="3" xfId="0" applyFont="1" applyBorder="1"/>
    <xf numFmtId="164" fontId="11" fillId="0" borderId="0" xfId="2" applyNumberFormat="1" applyFont="1" applyBorder="1" applyAlignment="1">
      <alignment horizontal="center" vertical="top" wrapText="1"/>
    </xf>
    <xf numFmtId="0" fontId="11" fillId="0" borderId="7" xfId="0" applyFont="1" applyBorder="1" applyAlignment="1">
      <alignment horizontal="center" vertical="top"/>
    </xf>
    <xf numFmtId="0" fontId="11" fillId="0" borderId="6" xfId="0" applyFont="1" applyBorder="1" applyAlignment="1">
      <alignment horizontal="center" vertical="top" wrapText="1"/>
    </xf>
    <xf numFmtId="0" fontId="19" fillId="0" borderId="0" xfId="0" applyFont="1"/>
    <xf numFmtId="0" fontId="19" fillId="0" borderId="0" xfId="0" applyFont="1" applyAlignment="1">
      <alignment horizontal="center"/>
    </xf>
    <xf numFmtId="164" fontId="11" fillId="0" borderId="0" xfId="2" applyNumberFormat="1" applyFont="1" applyAlignment="1">
      <alignment horizontal="center"/>
    </xf>
    <xf numFmtId="9" fontId="11" fillId="0" borderId="0" xfId="1" applyFont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9" fontId="11" fillId="0" borderId="0" xfId="1" applyFont="1" applyBorder="1" applyAlignment="1">
      <alignment horizontal="center" vertical="top" wrapText="1"/>
    </xf>
    <xf numFmtId="0" fontId="11" fillId="0" borderId="0" xfId="0" applyFont="1" applyAlignment="1">
      <alignment horizontal="right"/>
    </xf>
    <xf numFmtId="0" fontId="11" fillId="0" borderId="6" xfId="0" applyFont="1" applyBorder="1"/>
    <xf numFmtId="0" fontId="11" fillId="0" borderId="0" xfId="0" applyFont="1" applyAlignment="1">
      <alignment horizontal="left"/>
    </xf>
    <xf numFmtId="9" fontId="11" fillId="0" borderId="0" xfId="1" applyFont="1" applyBorder="1"/>
    <xf numFmtId="0" fontId="11" fillId="0" borderId="7" xfId="0" applyFont="1" applyBorder="1"/>
    <xf numFmtId="0" fontId="11" fillId="0" borderId="3" xfId="0" applyFont="1" applyBorder="1"/>
    <xf numFmtId="0" fontId="11" fillId="0" borderId="4" xfId="0" applyFont="1" applyBorder="1" applyAlignment="1">
      <alignment horizontal="left"/>
    </xf>
    <xf numFmtId="0" fontId="11" fillId="0" borderId="4" xfId="0" applyFont="1" applyBorder="1"/>
    <xf numFmtId="9" fontId="11" fillId="0" borderId="4" xfId="1" applyFont="1" applyBorder="1"/>
    <xf numFmtId="0" fontId="11" fillId="0" borderId="5" xfId="0" applyFont="1" applyBorder="1"/>
    <xf numFmtId="0" fontId="11" fillId="0" borderId="8" xfId="0" applyFont="1" applyBorder="1"/>
    <xf numFmtId="0" fontId="11" fillId="0" borderId="4" xfId="0" applyFont="1" applyBorder="1" applyAlignment="1">
      <alignment horizontal="right"/>
    </xf>
    <xf numFmtId="166" fontId="11" fillId="0" borderId="4" xfId="2" applyNumberFormat="1" applyFont="1" applyBorder="1"/>
    <xf numFmtId="9" fontId="11" fillId="0" borderId="7" xfId="1" applyFont="1" applyBorder="1"/>
    <xf numFmtId="0" fontId="21" fillId="0" borderId="6" xfId="0" applyFont="1" applyBorder="1" applyAlignment="1">
      <alignment horizontal="left"/>
    </xf>
    <xf numFmtId="167" fontId="21" fillId="0" borderId="7" xfId="0" applyNumberFormat="1" applyFont="1" applyBorder="1"/>
    <xf numFmtId="0" fontId="21" fillId="0" borderId="3" xfId="0" applyFont="1" applyBorder="1" applyAlignment="1">
      <alignment horizontal="left"/>
    </xf>
    <xf numFmtId="0" fontId="21" fillId="0" borderId="4" xfId="0" applyFont="1" applyBorder="1"/>
    <xf numFmtId="167" fontId="21" fillId="0" borderId="5" xfId="0" applyNumberFormat="1" applyFont="1" applyBorder="1"/>
    <xf numFmtId="0" fontId="20" fillId="0" borderId="0" xfId="5" applyFont="1" applyBorder="1" applyAlignment="1">
      <alignment horizontal="center"/>
    </xf>
    <xf numFmtId="0" fontId="11" fillId="0" borderId="8" xfId="0" applyFont="1" applyBorder="1" applyAlignment="1">
      <alignment horizontal="left"/>
    </xf>
    <xf numFmtId="9" fontId="11" fillId="0" borderId="8" xfId="1" applyFont="1" applyBorder="1"/>
    <xf numFmtId="0" fontId="11" fillId="0" borderId="9" xfId="0" applyFont="1" applyBorder="1"/>
    <xf numFmtId="0" fontId="11" fillId="0" borderId="7" xfId="0" applyFont="1" applyBorder="1" applyAlignment="1">
      <alignment horizontal="right"/>
    </xf>
    <xf numFmtId="0" fontId="11" fillId="0" borderId="0" xfId="0" applyFont="1" applyAlignment="1">
      <alignment horizontal="right" wrapText="1"/>
    </xf>
    <xf numFmtId="0" fontId="11" fillId="0" borderId="7" xfId="0" applyFont="1" applyBorder="1" applyAlignment="1">
      <alignment horizontal="right" wrapText="1"/>
    </xf>
    <xf numFmtId="164" fontId="11" fillId="0" borderId="8" xfId="2" applyNumberFormat="1" applyFont="1" applyBorder="1" applyAlignment="1">
      <alignment horizontal="left"/>
    </xf>
    <xf numFmtId="164" fontId="11" fillId="0" borderId="0" xfId="2" applyNumberFormat="1" applyFont="1" applyBorder="1"/>
    <xf numFmtId="164" fontId="11" fillId="0" borderId="4" xfId="2" applyNumberFormat="1" applyFont="1" applyBorder="1"/>
    <xf numFmtId="164" fontId="11" fillId="0" borderId="9" xfId="2" applyNumberFormat="1" applyFont="1" applyBorder="1"/>
    <xf numFmtId="164" fontId="11" fillId="0" borderId="7" xfId="2" applyNumberFormat="1" applyFont="1" applyBorder="1"/>
    <xf numFmtId="164" fontId="11" fillId="0" borderId="5" xfId="2" applyNumberFormat="1" applyFont="1" applyBorder="1"/>
    <xf numFmtId="0" fontId="22" fillId="0" borderId="0" xfId="7"/>
    <xf numFmtId="0" fontId="22" fillId="0" borderId="8" xfId="7" applyBorder="1"/>
    <xf numFmtId="0" fontId="22" fillId="0" borderId="6" xfId="7" applyBorder="1"/>
    <xf numFmtId="0" fontId="22" fillId="0" borderId="0" xfId="7" applyBorder="1"/>
    <xf numFmtId="0" fontId="22" fillId="0" borderId="3" xfId="7" applyBorder="1"/>
    <xf numFmtId="0" fontId="22" fillId="0" borderId="4" xfId="7" applyBorder="1"/>
    <xf numFmtId="164" fontId="11" fillId="0" borderId="8" xfId="2" applyNumberFormat="1" applyFont="1" applyBorder="1"/>
    <xf numFmtId="0" fontId="21" fillId="0" borderId="0" xfId="0" applyFont="1"/>
    <xf numFmtId="164" fontId="11" fillId="0" borderId="0" xfId="2" applyNumberFormat="1" applyFont="1" applyBorder="1" applyAlignment="1">
      <alignment horizontal="right"/>
    </xf>
    <xf numFmtId="0" fontId="23" fillId="0" borderId="0" xfId="0" applyFont="1" applyAlignment="1">
      <alignment horizontal="center"/>
    </xf>
    <xf numFmtId="164" fontId="11" fillId="0" borderId="4" xfId="2" applyNumberFormat="1" applyFont="1" applyBorder="1" applyAlignment="1">
      <alignment horizontal="right"/>
    </xf>
    <xf numFmtId="0" fontId="23" fillId="0" borderId="4" xfId="0" applyFont="1" applyBorder="1" applyAlignment="1">
      <alignment horizontal="center"/>
    </xf>
    <xf numFmtId="164" fontId="11" fillId="0" borderId="0" xfId="2" applyNumberFormat="1" applyFont="1"/>
    <xf numFmtId="164" fontId="12" fillId="0" borderId="0" xfId="2" applyNumberFormat="1" applyFont="1" applyBorder="1" applyAlignment="1">
      <alignment horizontal="center" wrapText="1"/>
    </xf>
    <xf numFmtId="0" fontId="18" fillId="0" borderId="13" xfId="0" applyFont="1" applyBorder="1" applyAlignment="1">
      <alignment horizontal="center" wrapText="1"/>
    </xf>
    <xf numFmtId="168" fontId="0" fillId="0" borderId="0" xfId="1" applyNumberFormat="1" applyFont="1"/>
    <xf numFmtId="0" fontId="11" fillId="0" borderId="3" xfId="0" applyFont="1" applyBorder="1" applyAlignment="1">
      <alignment horizontal="center" vertical="top" wrapText="1"/>
    </xf>
    <xf numFmtId="0" fontId="11" fillId="0" borderId="4" xfId="0" applyFont="1" applyBorder="1" applyAlignment="1">
      <alignment vertical="top" wrapText="1"/>
    </xf>
    <xf numFmtId="0" fontId="17" fillId="0" borderId="0" xfId="0" applyFont="1" applyAlignment="1">
      <alignment horizontal="center"/>
    </xf>
    <xf numFmtId="0" fontId="17" fillId="0" borderId="0" xfId="0" applyFont="1"/>
    <xf numFmtId="0" fontId="13" fillId="0" borderId="14" xfId="0" applyFont="1" applyBorder="1" applyAlignment="1">
      <alignment horizontal="center" vertical="top" wrapText="1"/>
    </xf>
    <xf numFmtId="0" fontId="13" fillId="0" borderId="13" xfId="0" applyFont="1" applyBorder="1" applyAlignment="1">
      <alignment vertical="top" wrapText="1"/>
    </xf>
    <xf numFmtId="164" fontId="13" fillId="0" borderId="13" xfId="2" applyNumberFormat="1" applyFont="1" applyBorder="1" applyAlignment="1">
      <alignment horizontal="center" vertical="top" wrapText="1"/>
    </xf>
    <xf numFmtId="9" fontId="13" fillId="0" borderId="13" xfId="1" applyFont="1" applyBorder="1" applyAlignment="1">
      <alignment horizontal="center" vertical="top" wrapText="1"/>
    </xf>
    <xf numFmtId="0" fontId="13" fillId="0" borderId="13" xfId="0" applyFont="1" applyBorder="1" applyAlignment="1">
      <alignment horizontal="center" vertical="top" textRotation="90" wrapText="1"/>
    </xf>
    <xf numFmtId="164" fontId="13" fillId="0" borderId="13" xfId="2" applyNumberFormat="1" applyFont="1" applyBorder="1" applyAlignment="1">
      <alignment vertical="top" wrapText="1"/>
    </xf>
    <xf numFmtId="0" fontId="13" fillId="0" borderId="13" xfId="0" applyFont="1" applyBorder="1" applyAlignment="1">
      <alignment horizontal="center" vertical="top" wrapText="1"/>
    </xf>
    <xf numFmtId="0" fontId="13" fillId="0" borderId="15" xfId="0" applyFont="1" applyBorder="1" applyAlignment="1">
      <alignment horizontal="center" vertical="top" wrapText="1"/>
    </xf>
    <xf numFmtId="0" fontId="16" fillId="0" borderId="16" xfId="0" applyFont="1" applyBorder="1"/>
    <xf numFmtId="9" fontId="0" fillId="0" borderId="0" xfId="1" applyFont="1"/>
    <xf numFmtId="164" fontId="0" fillId="0" borderId="0" xfId="2" applyNumberFormat="1" applyFont="1"/>
    <xf numFmtId="0" fontId="15" fillId="0" borderId="0" xfId="6" applyFont="1" applyBorder="1" applyAlignment="1">
      <alignment horizontal="center" wrapText="1"/>
    </xf>
    <xf numFmtId="0" fontId="18" fillId="0" borderId="13" xfId="0" applyFont="1" applyBorder="1" applyAlignment="1">
      <alignment horizontal="center" textRotation="90" wrapText="1"/>
    </xf>
    <xf numFmtId="0" fontId="24" fillId="0" borderId="0" xfId="0" applyFont="1" applyAlignment="1">
      <alignment horizontal="center" vertical="top" wrapText="1"/>
    </xf>
    <xf numFmtId="0" fontId="24" fillId="0" borderId="4" xfId="0" applyFont="1" applyBorder="1" applyAlignment="1">
      <alignment horizontal="center" vertical="top" wrapText="1"/>
    </xf>
    <xf numFmtId="0" fontId="11" fillId="0" borderId="4" xfId="0" applyFont="1" applyBorder="1" applyAlignment="1">
      <alignment horizontal="center" vertical="top" wrapText="1"/>
    </xf>
    <xf numFmtId="164" fontId="11" fillId="0" borderId="4" xfId="2" applyNumberFormat="1" applyFont="1" applyBorder="1" applyAlignment="1">
      <alignment horizontal="center" vertical="top" wrapText="1"/>
    </xf>
    <xf numFmtId="0" fontId="22" fillId="0" borderId="0" xfId="7" applyBorder="1" applyAlignment="1">
      <alignment horizontal="center" wrapText="1"/>
    </xf>
    <xf numFmtId="0" fontId="22" fillId="0" borderId="0" xfId="7" applyAlignment="1">
      <alignment horizontal="center" wrapText="1"/>
    </xf>
    <xf numFmtId="0" fontId="18" fillId="0" borderId="14" xfId="0" applyFont="1" applyBorder="1" applyAlignment="1">
      <alignment horizontal="center" wrapText="1"/>
    </xf>
    <xf numFmtId="0" fontId="18" fillId="0" borderId="13" xfId="0" applyFont="1" applyBorder="1" applyAlignment="1">
      <alignment horizontal="left" wrapText="1"/>
    </xf>
    <xf numFmtId="164" fontId="18" fillId="0" borderId="13" xfId="2" applyNumberFormat="1" applyFont="1" applyBorder="1" applyAlignment="1">
      <alignment horizontal="center" wrapText="1"/>
    </xf>
    <xf numFmtId="164" fontId="18" fillId="0" borderId="15" xfId="2" applyNumberFormat="1" applyFont="1" applyBorder="1" applyAlignment="1">
      <alignment horizontal="center" wrapText="1"/>
    </xf>
    <xf numFmtId="0" fontId="11" fillId="0" borderId="8" xfId="0" applyFont="1" applyBorder="1" applyAlignment="1">
      <alignment horizontal="center"/>
    </xf>
    <xf numFmtId="0" fontId="11" fillId="0" borderId="9" xfId="0" applyFont="1" applyBorder="1" applyAlignment="1">
      <alignment horizontal="center"/>
    </xf>
    <xf numFmtId="0" fontId="21" fillId="0" borderId="13" xfId="0" applyFont="1" applyBorder="1"/>
    <xf numFmtId="0" fontId="12" fillId="0" borderId="15" xfId="0" applyFont="1" applyBorder="1" applyAlignment="1">
      <alignment horizontal="right"/>
    </xf>
    <xf numFmtId="0" fontId="11" fillId="0" borderId="14" xfId="0" applyFont="1" applyBorder="1"/>
    <xf numFmtId="0" fontId="11" fillId="0" borderId="13" xfId="0" applyFont="1" applyBorder="1" applyAlignment="1">
      <alignment horizontal="right"/>
    </xf>
    <xf numFmtId="0" fontId="11" fillId="0" borderId="13" xfId="0" applyFont="1" applyBorder="1"/>
    <xf numFmtId="0" fontId="11" fillId="0" borderId="16" xfId="0" applyFont="1" applyBorder="1"/>
    <xf numFmtId="0" fontId="22" fillId="0" borderId="16" xfId="7" applyBorder="1"/>
    <xf numFmtId="0" fontId="5" fillId="2" borderId="17" xfId="4" applyFont="1" applyFill="1" applyBorder="1" applyAlignment="1">
      <alignment horizontal="center" wrapText="1"/>
    </xf>
    <xf numFmtId="0" fontId="5" fillId="0" borderId="18" xfId="4" applyFont="1" applyBorder="1" applyAlignment="1">
      <alignment horizontal="right" wrapText="1"/>
    </xf>
    <xf numFmtId="0" fontId="5" fillId="2" borderId="17" xfId="3" applyFont="1" applyFill="1" applyBorder="1" applyAlignment="1">
      <alignment horizontal="center" wrapText="1"/>
    </xf>
    <xf numFmtId="0" fontId="5" fillId="0" borderId="18" xfId="3" applyFont="1" applyBorder="1" applyAlignment="1">
      <alignment horizontal="right" wrapText="1"/>
    </xf>
    <xf numFmtId="0" fontId="6" fillId="2" borderId="17" xfId="3" applyFont="1" applyFill="1" applyBorder="1" applyAlignment="1">
      <alignment horizontal="center"/>
    </xf>
    <xf numFmtId="0" fontId="5" fillId="0" borderId="18" xfId="3" applyFont="1" applyBorder="1" applyAlignment="1">
      <alignment wrapText="1"/>
    </xf>
    <xf numFmtId="0" fontId="25" fillId="3" borderId="19" xfId="0" applyFont="1" applyFill="1" applyBorder="1"/>
    <xf numFmtId="0" fontId="0" fillId="4" borderId="19" xfId="0" applyFill="1" applyBorder="1"/>
    <xf numFmtId="0" fontId="0" fillId="0" borderId="19" xfId="0" applyBorder="1"/>
    <xf numFmtId="0" fontId="0" fillId="0" borderId="20" xfId="0" applyBorder="1"/>
    <xf numFmtId="168" fontId="0" fillId="0" borderId="20" xfId="1" applyNumberFormat="1" applyFont="1" applyBorder="1"/>
    <xf numFmtId="0" fontId="0" fillId="0" borderId="21" xfId="0" applyBorder="1"/>
    <xf numFmtId="0" fontId="11" fillId="0" borderId="13" xfId="0" applyFont="1" applyBorder="1" applyAlignment="1">
      <alignment horizontal="left"/>
    </xf>
    <xf numFmtId="0" fontId="11" fillId="0" borderId="15" xfId="0" applyFont="1" applyBorder="1" applyAlignment="1">
      <alignment horizontal="right"/>
    </xf>
    <xf numFmtId="0" fontId="22" fillId="0" borderId="0" xfId="7" applyBorder="1" applyAlignment="1">
      <alignment horizontal="left" wrapText="1"/>
    </xf>
    <xf numFmtId="0" fontId="22" fillId="0" borderId="0" xfId="7" applyAlignment="1">
      <alignment horizontal="center"/>
    </xf>
    <xf numFmtId="164" fontId="22" fillId="0" borderId="0" xfId="7" applyNumberFormat="1" applyAlignment="1">
      <alignment horizontal="center"/>
    </xf>
    <xf numFmtId="9" fontId="22" fillId="0" borderId="0" xfId="7" applyNumberFormat="1" applyAlignment="1">
      <alignment horizontal="center"/>
    </xf>
    <xf numFmtId="164" fontId="22" fillId="0" borderId="0" xfId="7" applyNumberFormat="1"/>
    <xf numFmtId="0" fontId="22" fillId="0" borderId="0" xfId="7" applyAlignment="1">
      <alignment horizontal="left" wrapText="1"/>
    </xf>
    <xf numFmtId="0" fontId="22" fillId="0" borderId="0" xfId="7" applyAlignment="1">
      <alignment horizontal="center" textRotation="90" wrapText="1"/>
    </xf>
    <xf numFmtId="164" fontId="22" fillId="0" borderId="0" xfId="7" applyNumberFormat="1" applyBorder="1" applyAlignment="1">
      <alignment horizontal="center" wrapText="1"/>
    </xf>
    <xf numFmtId="0" fontId="11" fillId="0" borderId="22" xfId="0" applyFont="1" applyBorder="1" applyAlignment="1">
      <alignment horizontal="center" vertical="top" wrapText="1"/>
    </xf>
    <xf numFmtId="164" fontId="22" fillId="0" borderId="0" xfId="7" applyNumberFormat="1" applyBorder="1" applyAlignment="1">
      <alignment vertical="top" wrapText="1"/>
    </xf>
    <xf numFmtId="0" fontId="13" fillId="0" borderId="25" xfId="0" applyFont="1" applyBorder="1" applyAlignment="1">
      <alignment horizontal="right"/>
    </xf>
    <xf numFmtId="0" fontId="13" fillId="0" borderId="26" xfId="0" applyFont="1" applyBorder="1" applyAlignment="1">
      <alignment horizontal="right"/>
    </xf>
    <xf numFmtId="0" fontId="13" fillId="0" borderId="27" xfId="0" applyFont="1" applyBorder="1" applyAlignment="1">
      <alignment horizontal="right" wrapText="1"/>
    </xf>
    <xf numFmtId="0" fontId="11" fillId="0" borderId="6" xfId="0" applyFont="1" applyBorder="1" applyAlignment="1">
      <alignment horizontal="right"/>
    </xf>
    <xf numFmtId="168" fontId="11" fillId="0" borderId="7" xfId="1" applyNumberFormat="1" applyFont="1" applyBorder="1"/>
    <xf numFmtId="0" fontId="11" fillId="0" borderId="3" xfId="0" applyFont="1" applyBorder="1" applyAlignment="1">
      <alignment horizontal="right"/>
    </xf>
    <xf numFmtId="168" fontId="11" fillId="0" borderId="5" xfId="1" applyNumberFormat="1" applyFont="1" applyBorder="1"/>
    <xf numFmtId="0" fontId="13" fillId="0" borderId="25" xfId="0" applyFont="1" applyBorder="1" applyAlignment="1">
      <alignment horizontal="right" wrapText="1"/>
    </xf>
    <xf numFmtId="0" fontId="11" fillId="0" borderId="23" xfId="0" applyFont="1" applyBorder="1"/>
    <xf numFmtId="0" fontId="11" fillId="0" borderId="22" xfId="0" applyFont="1" applyBorder="1" applyAlignment="1">
      <alignment horizontal="right"/>
    </xf>
    <xf numFmtId="0" fontId="11" fillId="0" borderId="22" xfId="0" applyFont="1" applyBorder="1"/>
    <xf numFmtId="0" fontId="11" fillId="0" borderId="24" xfId="0" applyFont="1" applyBorder="1"/>
    <xf numFmtId="0" fontId="13" fillId="0" borderId="25" xfId="0" applyFont="1" applyBorder="1"/>
    <xf numFmtId="0" fontId="13" fillId="0" borderId="26" xfId="0" applyFont="1" applyBorder="1"/>
    <xf numFmtId="0" fontId="13" fillId="0" borderId="27" xfId="0" applyFont="1" applyBorder="1"/>
    <xf numFmtId="0" fontId="18" fillId="0" borderId="26" xfId="0" applyFont="1" applyBorder="1" applyAlignment="1">
      <alignment horizontal="center" wrapText="1"/>
    </xf>
    <xf numFmtId="0" fontId="11" fillId="0" borderId="30" xfId="0" applyFont="1" applyBorder="1" applyAlignment="1">
      <alignment horizontal="right"/>
    </xf>
    <xf numFmtId="164" fontId="11" fillId="0" borderId="28" xfId="2" applyNumberFormat="1" applyFont="1" applyBorder="1"/>
    <xf numFmtId="168" fontId="11" fillId="0" borderId="29" xfId="1" applyNumberFormat="1" applyFont="1" applyBorder="1"/>
    <xf numFmtId="0" fontId="13" fillId="0" borderId="25" xfId="0" applyFont="1" applyBorder="1" applyAlignment="1">
      <alignment horizontal="center" vertical="top" wrapText="1"/>
    </xf>
    <xf numFmtId="0" fontId="13" fillId="0" borderId="26" xfId="0" applyFont="1" applyBorder="1" applyAlignment="1">
      <alignment horizontal="center" vertical="top" wrapText="1"/>
    </xf>
    <xf numFmtId="0" fontId="13" fillId="0" borderId="26" xfId="0" applyFont="1" applyBorder="1" applyAlignment="1">
      <alignment vertical="top" wrapText="1"/>
    </xf>
    <xf numFmtId="164" fontId="13" fillId="0" borderId="26" xfId="2" applyNumberFormat="1" applyFont="1" applyBorder="1" applyAlignment="1">
      <alignment horizontal="center" vertical="top" wrapText="1"/>
    </xf>
    <xf numFmtId="0" fontId="13" fillId="0" borderId="26" xfId="0" applyFont="1" applyBorder="1" applyAlignment="1">
      <alignment horizontal="center" vertical="top" textRotation="90" wrapText="1"/>
    </xf>
    <xf numFmtId="0" fontId="13" fillId="0" borderId="27" xfId="0" applyFont="1" applyBorder="1" applyAlignment="1">
      <alignment horizontal="center" vertical="top" wrapText="1"/>
    </xf>
    <xf numFmtId="0" fontId="11" fillId="0" borderId="4" xfId="0" applyFont="1" applyBorder="1" applyAlignment="1">
      <alignment horizontal="center" vertical="top"/>
    </xf>
    <xf numFmtId="0" fontId="11" fillId="0" borderId="5" xfId="0" applyFont="1" applyBorder="1" applyAlignment="1">
      <alignment horizontal="center" vertical="top"/>
    </xf>
    <xf numFmtId="9" fontId="13" fillId="0" borderId="26" xfId="1" applyFont="1" applyBorder="1" applyAlignment="1">
      <alignment horizontal="center" vertical="top" wrapText="1"/>
    </xf>
    <xf numFmtId="0" fontId="26" fillId="0" borderId="26" xfId="7" applyFont="1" applyBorder="1" applyAlignment="1">
      <alignment vertical="top" wrapText="1"/>
    </xf>
    <xf numFmtId="164" fontId="13" fillId="0" borderId="26" xfId="2" applyNumberFormat="1" applyFont="1" applyBorder="1" applyAlignment="1">
      <alignment vertical="top" wrapText="1"/>
    </xf>
    <xf numFmtId="0" fontId="26" fillId="0" borderId="26" xfId="7" applyFont="1" applyBorder="1" applyAlignment="1">
      <alignment horizontal="center" vertical="top" wrapText="1"/>
    </xf>
    <xf numFmtId="0" fontId="22" fillId="0" borderId="0" xfId="7" applyBorder="1" applyAlignment="1">
      <alignment vertical="top" wrapText="1"/>
    </xf>
    <xf numFmtId="0" fontId="22" fillId="0" borderId="0" xfId="7" applyBorder="1" applyAlignment="1">
      <alignment vertical="top"/>
    </xf>
    <xf numFmtId="0" fontId="22" fillId="0" borderId="0" xfId="7" applyBorder="1" applyAlignment="1">
      <alignment horizontal="center" vertical="top"/>
    </xf>
    <xf numFmtId="9" fontId="11" fillId="0" borderId="4" xfId="1" applyFont="1" applyBorder="1" applyAlignment="1">
      <alignment horizontal="center" vertical="top" wrapText="1"/>
    </xf>
    <xf numFmtId="0" fontId="22" fillId="0" borderId="4" xfId="7" applyBorder="1" applyAlignment="1">
      <alignment vertical="top" wrapText="1"/>
    </xf>
    <xf numFmtId="164" fontId="11" fillId="0" borderId="4" xfId="2" applyNumberFormat="1" applyFont="1" applyBorder="1" applyAlignment="1">
      <alignment vertical="top" wrapText="1"/>
    </xf>
    <xf numFmtId="0" fontId="22" fillId="0" borderId="4" xfId="7" applyBorder="1" applyAlignment="1">
      <alignment vertical="top"/>
    </xf>
    <xf numFmtId="0" fontId="22" fillId="0" borderId="4" xfId="7" applyBorder="1" applyAlignment="1">
      <alignment horizontal="center" vertical="top"/>
    </xf>
    <xf numFmtId="0" fontId="15" fillId="0" borderId="0" xfId="6" applyFont="1" applyBorder="1" applyAlignment="1">
      <alignment horizontal="center" wrapText="1"/>
    </xf>
    <xf numFmtId="0" fontId="15" fillId="0" borderId="0" xfId="6" applyFont="1" applyBorder="1" applyAlignment="1" applyProtection="1">
      <alignment horizontal="center" wrapText="1"/>
      <protection locked="0"/>
    </xf>
    <xf numFmtId="0" fontId="8" fillId="0" borderId="10" xfId="5" applyBorder="1" applyAlignment="1">
      <alignment horizontal="center"/>
    </xf>
    <xf numFmtId="0" fontId="8" fillId="0" borderId="11" xfId="5" applyBorder="1" applyAlignment="1">
      <alignment horizontal="center"/>
    </xf>
    <xf numFmtId="0" fontId="8" fillId="0" borderId="12" xfId="5" applyBorder="1" applyAlignment="1">
      <alignment horizontal="center"/>
    </xf>
    <xf numFmtId="0" fontId="20" fillId="0" borderId="14" xfId="5" applyFont="1" applyBorder="1" applyAlignment="1">
      <alignment horizontal="center"/>
    </xf>
    <xf numFmtId="0" fontId="20" fillId="0" borderId="13" xfId="5" applyFont="1" applyBorder="1" applyAlignment="1">
      <alignment horizontal="center"/>
    </xf>
    <xf numFmtId="0" fontId="20" fillId="0" borderId="15" xfId="5" applyFont="1" applyBorder="1" applyAlignment="1">
      <alignment horizontal="center"/>
    </xf>
    <xf numFmtId="0" fontId="8" fillId="0" borderId="14" xfId="5" applyBorder="1" applyAlignment="1">
      <alignment horizontal="center"/>
    </xf>
    <xf numFmtId="0" fontId="8" fillId="0" borderId="13" xfId="5" applyBorder="1" applyAlignment="1">
      <alignment horizontal="center"/>
    </xf>
    <xf numFmtId="0" fontId="27" fillId="0" borderId="0" xfId="6" applyFont="1" applyBorder="1" applyAlignment="1">
      <alignment horizontal="left"/>
    </xf>
  </cellXfs>
  <cellStyles count="8">
    <cellStyle name="Comma" xfId="2" builtinId="3"/>
    <cellStyle name="Explanatory Text" xfId="7" builtinId="53"/>
    <cellStyle name="Heading 1" xfId="6" builtinId="16"/>
    <cellStyle name="Heading 2" xfId="5" builtinId="17"/>
    <cellStyle name="Normal" xfId="0" builtinId="0"/>
    <cellStyle name="Normal_Sheet2" xfId="4" xr:uid="{767E4569-554A-4E62-8230-B2B042363FA0}"/>
    <cellStyle name="Normal_Sheet3" xfId="3" xr:uid="{5415760E-E8E9-406B-A656-E1BB45A42275}"/>
    <cellStyle name="Percent" xfId="1" builtinId="5"/>
  </cellStyles>
  <dxfs count="125">
    <dxf>
      <font>
        <b/>
        <i val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auto="1"/>
      </font>
      <fill>
        <patternFill>
          <bgColor rgb="FFEBD9FF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color rgb="FFFF0000"/>
      </font>
    </dxf>
    <dxf>
      <font>
        <b val="0"/>
        <i/>
      </font>
    </dxf>
    <dxf>
      <fill>
        <patternFill>
          <bgColor rgb="FFCCEC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0.0%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9" formatCode="dd/mm/yy\ h:mm"/>
    </dxf>
    <dxf>
      <numFmt numFmtId="0" formatCode="General"/>
    </dxf>
    <dxf>
      <numFmt numFmtId="169" formatCode="dd/mm/yy\ h:mm"/>
    </dxf>
    <dxf>
      <numFmt numFmtId="0" formatCode="General"/>
    </dxf>
    <dxf>
      <numFmt numFmtId="0" formatCode="General"/>
    </dxf>
    <dxf>
      <numFmt numFmtId="169" formatCode="dd/mm/yy\ h:mm"/>
    </dxf>
    <dxf>
      <numFmt numFmtId="0" formatCode="General"/>
    </dxf>
    <dxf>
      <numFmt numFmtId="0" formatCode="General"/>
    </dxf>
    <dxf>
      <numFmt numFmtId="169" formatCode="dd/mm/yy\ h:mm"/>
    </dxf>
    <dxf>
      <numFmt numFmtId="0" formatCode="General"/>
    </dxf>
    <dxf>
      <numFmt numFmtId="169" formatCode="dd/mm/yy\ h:mm"/>
    </dxf>
    <dxf>
      <numFmt numFmtId="169" formatCode="dd/mm/yy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9" formatCode="dd/mm/yy\ h:mm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0.0%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9" formatCode="dd/mm/yy\ h:mm"/>
    </dxf>
    <dxf>
      <numFmt numFmtId="169" formatCode="dd/mm/yy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5" formatCode="ddd\ d/mmm/yy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9" formatCode="dd/mm/yy\ h:mm"/>
    </dxf>
    <dxf>
      <numFmt numFmtId="169" formatCode="dd/mm/yy\ h:mm"/>
    </dxf>
    <dxf>
      <numFmt numFmtId="0" formatCode="General"/>
    </dxf>
    <dxf>
      <numFmt numFmtId="169" formatCode="dd/mm/yy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9" formatCode="dd/mm/yy\ h:mm"/>
    </dxf>
    <dxf>
      <numFmt numFmtId="0" formatCode="General"/>
    </dxf>
    <dxf>
      <numFmt numFmtId="0" formatCode="General"/>
    </dxf>
    <dxf>
      <numFmt numFmtId="0" formatCode="General"/>
    </dxf>
    <dxf>
      <numFmt numFmtId="168" formatCode="0.0%"/>
    </dxf>
    <dxf>
      <numFmt numFmtId="0" formatCode="General"/>
    </dxf>
  </dxfs>
  <tableStyles count="0" defaultTableStyle="TableStyleMedium2" defaultPivotStyle="PivotStyleLight16"/>
  <colors>
    <mruColors>
      <color rgb="FF996633"/>
      <color rgb="FFC13D82"/>
      <color rgb="FFFD3131"/>
      <color rgb="FFF8F200"/>
      <color rgb="FFFF5050"/>
      <color rgb="FF0099FF"/>
      <color rgb="FF0092C0"/>
      <color rgb="FFFB7979"/>
      <color rgb="FFEBD9FF"/>
      <color rgb="FFF3C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5.xml"/><Relationship Id="rId21" Type="http://schemas.openxmlformats.org/officeDocument/2006/relationships/worksheet" Target="worksheets/sheet20.xml"/><Relationship Id="rId34" Type="http://schemas.openxmlformats.org/officeDocument/2006/relationships/worksheet" Target="worksheets/sheet33.xml"/><Relationship Id="rId42" Type="http://schemas.openxmlformats.org/officeDocument/2006/relationships/sheetMetadata" Target="metadata.xml"/><Relationship Id="rId47" Type="http://schemas.openxmlformats.org/officeDocument/2006/relationships/customXml" Target="../customXml/item3.xml"/><Relationship Id="rId50" Type="http://schemas.openxmlformats.org/officeDocument/2006/relationships/customXml" Target="../customXml/item6.xml"/><Relationship Id="rId55" Type="http://schemas.openxmlformats.org/officeDocument/2006/relationships/customXml" Target="../customXml/item11.xml"/><Relationship Id="rId63" Type="http://schemas.openxmlformats.org/officeDocument/2006/relationships/customXml" Target="../customXml/item19.xml"/><Relationship Id="rId7" Type="http://schemas.openxmlformats.org/officeDocument/2006/relationships/chartsheet" Target="chartsheets/sheet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5.xml"/><Relationship Id="rId29" Type="http://schemas.openxmlformats.org/officeDocument/2006/relationships/worksheet" Target="worksheets/sheet28.xml"/><Relationship Id="rId11" Type="http://schemas.openxmlformats.org/officeDocument/2006/relationships/worksheet" Target="worksheets/sheet10.xml"/><Relationship Id="rId24" Type="http://schemas.openxmlformats.org/officeDocument/2006/relationships/worksheet" Target="worksheets/sheet23.xml"/><Relationship Id="rId32" Type="http://schemas.openxmlformats.org/officeDocument/2006/relationships/worksheet" Target="worksheets/sheet31.xml"/><Relationship Id="rId37" Type="http://schemas.openxmlformats.org/officeDocument/2006/relationships/worksheet" Target="worksheets/sheet36.xml"/><Relationship Id="rId40" Type="http://schemas.openxmlformats.org/officeDocument/2006/relationships/styles" Target="styles.xml"/><Relationship Id="rId45" Type="http://schemas.openxmlformats.org/officeDocument/2006/relationships/customXml" Target="../customXml/item1.xml"/><Relationship Id="rId53" Type="http://schemas.openxmlformats.org/officeDocument/2006/relationships/customXml" Target="../customXml/item9.xml"/><Relationship Id="rId58" Type="http://schemas.openxmlformats.org/officeDocument/2006/relationships/customXml" Target="../customXml/item14.xml"/><Relationship Id="rId66" Type="http://schemas.microsoft.com/office/2017/06/relationships/rdRichValue" Target="richData/rdrichvalue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17.xml"/><Relationship Id="rId19" Type="http://schemas.openxmlformats.org/officeDocument/2006/relationships/worksheet" Target="worksheets/sheet18.xml"/><Relationship Id="rId14" Type="http://schemas.openxmlformats.org/officeDocument/2006/relationships/worksheet" Target="worksheets/sheet13.xml"/><Relationship Id="rId22" Type="http://schemas.openxmlformats.org/officeDocument/2006/relationships/worksheet" Target="worksheets/sheet21.xml"/><Relationship Id="rId27" Type="http://schemas.openxmlformats.org/officeDocument/2006/relationships/worksheet" Target="worksheets/sheet26.xml"/><Relationship Id="rId30" Type="http://schemas.openxmlformats.org/officeDocument/2006/relationships/worksheet" Target="worksheets/sheet29.xml"/><Relationship Id="rId35" Type="http://schemas.openxmlformats.org/officeDocument/2006/relationships/worksheet" Target="worksheets/sheet34.xml"/><Relationship Id="rId43" Type="http://schemas.openxmlformats.org/officeDocument/2006/relationships/powerPivotData" Target="model/item.data"/><Relationship Id="rId48" Type="http://schemas.openxmlformats.org/officeDocument/2006/relationships/customXml" Target="../customXml/item4.xml"/><Relationship Id="rId56" Type="http://schemas.openxmlformats.org/officeDocument/2006/relationships/customXml" Target="../customXml/item12.xml"/><Relationship Id="rId64" Type="http://schemas.microsoft.com/office/2017/10/relationships/person" Target="persons/person.xml"/><Relationship Id="rId8" Type="http://schemas.openxmlformats.org/officeDocument/2006/relationships/worksheet" Target="worksheets/sheet7.xml"/><Relationship Id="rId51" Type="http://schemas.openxmlformats.org/officeDocument/2006/relationships/customXml" Target="../customXml/item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1.xml"/><Relationship Id="rId17" Type="http://schemas.openxmlformats.org/officeDocument/2006/relationships/worksheet" Target="worksheets/sheet16.xml"/><Relationship Id="rId25" Type="http://schemas.openxmlformats.org/officeDocument/2006/relationships/worksheet" Target="worksheets/sheet24.xml"/><Relationship Id="rId33" Type="http://schemas.openxmlformats.org/officeDocument/2006/relationships/worksheet" Target="worksheets/sheet32.xml"/><Relationship Id="rId38" Type="http://schemas.openxmlformats.org/officeDocument/2006/relationships/theme" Target="theme/theme1.xml"/><Relationship Id="rId46" Type="http://schemas.openxmlformats.org/officeDocument/2006/relationships/customXml" Target="../customXml/item2.xml"/><Relationship Id="rId59" Type="http://schemas.openxmlformats.org/officeDocument/2006/relationships/customXml" Target="../customXml/item15.xml"/><Relationship Id="rId67" Type="http://schemas.microsoft.com/office/2017/06/relationships/rdRichValueStructure" Target="richData/rdrichvaluestructure.xml"/><Relationship Id="rId20" Type="http://schemas.openxmlformats.org/officeDocument/2006/relationships/worksheet" Target="worksheets/sheet19.xml"/><Relationship Id="rId41" Type="http://schemas.openxmlformats.org/officeDocument/2006/relationships/sharedStrings" Target="sharedStrings.xml"/><Relationship Id="rId54" Type="http://schemas.openxmlformats.org/officeDocument/2006/relationships/customXml" Target="../customXml/item10.xml"/><Relationship Id="rId62" Type="http://schemas.openxmlformats.org/officeDocument/2006/relationships/customXml" Target="../customXml/item1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4.xml"/><Relationship Id="rId23" Type="http://schemas.openxmlformats.org/officeDocument/2006/relationships/worksheet" Target="worksheets/sheet22.xml"/><Relationship Id="rId28" Type="http://schemas.openxmlformats.org/officeDocument/2006/relationships/worksheet" Target="worksheets/sheet27.xml"/><Relationship Id="rId36" Type="http://schemas.openxmlformats.org/officeDocument/2006/relationships/worksheet" Target="worksheets/sheet35.xml"/><Relationship Id="rId49" Type="http://schemas.openxmlformats.org/officeDocument/2006/relationships/customXml" Target="../customXml/item5.xml"/><Relationship Id="rId57" Type="http://schemas.openxmlformats.org/officeDocument/2006/relationships/customXml" Target="../customXml/item13.xml"/><Relationship Id="rId10" Type="http://schemas.openxmlformats.org/officeDocument/2006/relationships/worksheet" Target="worksheets/sheet9.xml"/><Relationship Id="rId31" Type="http://schemas.openxmlformats.org/officeDocument/2006/relationships/worksheet" Target="worksheets/sheet30.xml"/><Relationship Id="rId44" Type="http://schemas.openxmlformats.org/officeDocument/2006/relationships/calcChain" Target="calcChain.xml"/><Relationship Id="rId52" Type="http://schemas.openxmlformats.org/officeDocument/2006/relationships/customXml" Target="../customXml/item8.xml"/><Relationship Id="rId60" Type="http://schemas.openxmlformats.org/officeDocument/2006/relationships/customXml" Target="../customXml/item16.xml"/><Relationship Id="rId65" Type="http://schemas.microsoft.com/office/2017/06/relationships/rdRichValueTypes" Target="richData/rdRichValueTyp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8.xml"/><Relationship Id="rId13" Type="http://schemas.openxmlformats.org/officeDocument/2006/relationships/worksheet" Target="worksheets/sheet12.xml"/><Relationship Id="rId18" Type="http://schemas.openxmlformats.org/officeDocument/2006/relationships/worksheet" Target="worksheets/sheet17.xml"/><Relationship Id="rId39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34</c:v>
                </c:pt>
                <c:pt idx="1">
                  <c:v>48</c:v>
                </c:pt>
                <c:pt idx="2">
                  <c:v>75</c:v>
                </c:pt>
                <c:pt idx="3">
                  <c:v>25</c:v>
                </c:pt>
                <c:pt idx="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TeamLadderPositions2!$M$2:$AK$2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4A-4AD2-BD8D-E3E7BD4E8F08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TeamLadderPositions2!$M$3:$AK$3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4A-4AD2-BD8D-E3E7BD4E8F08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TeamLadderPositions2!$M$4:$AK$4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4A-4AD2-BD8D-E3E7BD4E8F08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TeamLadderPositions2!$M$5:$AK$5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4A-4AD2-BD8D-E3E7BD4E8F08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TeamLadderPositions2!$M$6:$AK$6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4A-4AD2-BD8D-E3E7BD4E8F08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TeamLadderPositions2!$M$7:$AK$7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14A-4AD2-BD8D-E3E7BD4E8F08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TeamLadderPositions2!$M$8:$AK$8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14A-4AD2-BD8D-E3E7BD4E8F08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TeamLadderPositions2!$M$9:$AK$9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4A-4AD2-BD8D-E3E7BD4E8F0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12905066821582"/>
          <c:y val="6.2495156858554592E-2"/>
          <c:w val="6.6676402619803038E-2"/>
          <c:h val="0.45045523739113047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E3DE186-5806-44E0-ABE9-0AC155D97086}">
  <sheetPr codeName="Chart6">
    <tabColor theme="9" tint="0.59999389629810485"/>
  </sheetPr>
  <sheetViews>
    <sheetView zoomScale="184" workbookViewId="0" zoomToFit="1"/>
  </sheetViews>
  <pageMargins left="0.7" right="0.7" top="0.75" bottom="0.75" header="0.3" footer="0.3"/>
  <pageSetup paperSize="9" orientation="landscape" r:id="rId1"/>
  <drawing r:id="rId2"/>
</chartsheet>
</file>

<file path=xl/ctrlProps/ctrlProp1.xml><?xml version="1.0" encoding="utf-8"?>
<formControlPr xmlns="http://schemas.microsoft.com/office/spreadsheetml/2009/9/main" objectType="Drop" dropStyle="combo" dx="22" fmlaLink="$D$7" fmlaRange="Groups!$B$2:$B$33" noThreeD="1" sel="14" val="12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6</xdr:row>
          <xdr:rowOff>260350</xdr:rowOff>
        </xdr:from>
        <xdr:to>
          <xdr:col>21</xdr:col>
          <xdr:colOff>457200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3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5027" cy="606854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59819F-0473-F3F7-2D0E-0876B9006F7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32" xr16:uid="{39B22469-88D4-4FD4-B26A-E49927027637}" autoFormatId="16" applyNumberFormats="0" applyBorderFormats="0" applyFontFormats="0" applyPatternFormats="0" applyAlignmentFormats="0" applyWidthHeightFormats="0">
  <queryTableRefresh nextId="12">
    <queryTableFields count="11">
      <queryTableField id="1" name="Played" tableColumnId="1"/>
      <queryTableField id="2" name="TeamID" tableColumnId="2"/>
      <queryTableField id="3" name="TeamName" tableColumnId="3"/>
      <queryTableField id="4" name="ScoreFor" tableColumnId="4"/>
      <queryTableField id="5" name="ScoreAgainst" tableColumnId="5"/>
      <queryTableField id="6" name="Wins" tableColumnId="6"/>
      <queryTableField id="7" name="Draws" tableColumnId="7"/>
      <queryTableField id="8" name="Losses" tableColumnId="8"/>
      <queryTableField id="9" name="LadderPoints" tableColumnId="9"/>
      <queryTableField id="10" name="Percentage" tableColumnId="10"/>
      <queryTableField id="11" name="LogoFileName" tableColumnId="11"/>
    </queryTable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connectionId="24" xr16:uid="{5EE67164-6BDD-4AF0-B5C2-8DBE50113653}" autoFormatId="16" applyNumberFormats="0" applyBorderFormats="0" applyFontFormats="0" applyPatternFormats="0" applyAlignmentFormats="0" applyWidthHeightFormats="0">
  <queryTableRefresh nextId="2">
    <queryTableFields count="1">
      <queryTableField id="1" name="HotTipResetRound" tableColumnId="1"/>
    </queryTableFields>
  </queryTableRefresh>
</queryTable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11" xr16:uid="{77A3624A-03A8-48B9-95DD-3700310DEA54}" autoFormatId="16" applyNumberFormats="0" applyBorderFormats="0" applyFontFormats="0" applyPatternFormats="0" applyAlignmentFormats="0" applyWidthHeightFormats="0">
  <queryTableRefresh nextId="9">
    <queryTableFields count="6">
      <queryTableField id="1" name="OptionName" tableColumnId="1"/>
      <queryTableField id="3" name="Comment" tableColumnId="3"/>
      <queryTableField id="4" name="OptionValue" tableColumnId="4"/>
      <queryTableField id="6" name="OptionValueNumeric" tableColumnId="2"/>
      <queryTableField id="7" name="OptionValueBoolean" tableColumnId="5"/>
      <queryTableField id="8" name="OptionValueText" tableColumnId="6"/>
    </queryTableFields>
  </queryTableRefresh>
</queryTable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38" xr16:uid="{6302A2A9-CD22-4F84-8278-9D96C2B9DF97}" autoFormatId="16" applyNumberFormats="0" applyBorderFormats="0" applyFontFormats="0" applyPatternFormats="0" applyAlignmentFormats="0" applyWidthHeightFormats="0">
  <queryTableRefresh nextId="8">
    <queryTableFields count="7">
      <queryTableField id="1" name="TipperID" tableColumnId="1"/>
      <queryTableField id="2" name="FirstName" tableColumnId="2"/>
      <queryTableField id="3" name="Surname" tableColumnId="3"/>
      <queryTableField id="4" name="Quarter" tableColumnId="4"/>
      <queryTableField id="5" name="TipsCorrect" tableColumnId="5"/>
      <queryTableField id="6" name="Game1Diff" tableColumnId="6"/>
      <queryTableField id="7" name="NumMatches" tableColumnId="7"/>
    </queryTableFields>
  </queryTableRefresh>
</queryTable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backgroundRefresh="0" connectionId="5" xr16:uid="{C7A63F4E-A184-4AE9-B10F-0D0BA33B8B08}" autoFormatId="16" applyNumberFormats="0" applyBorderFormats="0" applyFontFormats="0" applyPatternFormats="0" applyAlignmentFormats="0" applyWidthHeightFormats="0">
  <queryTableRefresh nextId="4">
    <queryTableFields count="3">
      <queryTableField id="1" name="HitRate" tableColumnId="1"/>
      <queryTableField id="2" name="NumTippers" tableColumnId="2"/>
      <queryTableField id="3" name="TeamName" tableColumnId="3"/>
    </queryTableFields>
  </queryTableRefresh>
  <extLst>
    <ext xmlns:x15="http://schemas.microsoft.com/office/spreadsheetml/2010/11/main" uri="{883FBD77-0823-4a55-B5E3-86C4891E6966}">
      <x15:queryTable sourceDataName="Query - zTippingResultsByTeamFollowed"/>
    </ext>
  </extLst>
</queryTable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28" xr16:uid="{F07C7051-33E7-41F0-8C3B-674625B6539A}" autoFormatId="16" applyNumberFormats="0" applyBorderFormats="0" applyFontFormats="0" applyPatternFormats="0" applyAlignmentFormats="0" applyWidthHeightFormats="0">
  <queryTableRefresh nextId="9">
    <queryTableFields count="8">
      <queryTableField id="1" name="CountOfHotTipTeamID" tableColumnId="1"/>
      <queryTableField id="2" name="TipperID" tableColumnId="2"/>
      <queryTableField id="3" name="HotTipTeamID" tableColumnId="3"/>
      <queryTableField id="4" name="FirstName" tableColumnId="4"/>
      <queryTableField id="5" name="Surname" tableColumnId="5"/>
      <queryTableField id="6" name="TeamName" tableColumnId="6"/>
      <queryTableField id="7" name="MinOfRoundNum" tableColumnId="7"/>
      <queryTableField id="8" name="MaxOfRoundNum" tableColumnId="8"/>
    </queryTableFields>
  </queryTableRefresh>
</queryTable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34" xr16:uid="{FF8ED057-2FC5-4519-A6F6-64154D75689E}" autoFormatId="16" applyNumberFormats="0" applyBorderFormats="0" applyFontFormats="0" applyPatternFormats="0" applyAlignmentFormats="0" applyWidthHeightFormats="0">
  <queryTableRefresh nextId="22">
    <queryTableFields count="20">
      <queryTableField id="1" name="TipperID" tableColumnId="1"/>
      <queryTableField id="2" name="FirstName" tableColumnId="2"/>
      <queryTableField id="3" name="Surname" tableColumnId="3"/>
      <queryTableField id="4" name="TipsCorrect" tableColumnId="4"/>
      <queryTableField id="5" name="WildcardTips" tableColumnId="5"/>
      <queryTableField id="20" name="TotalPoints" tableColumnId="20"/>
      <queryTableField id="6" name="PercentTipped" tableColumnId="6"/>
      <queryTableField id="7" name="Gender" tableColumnId="7"/>
      <queryTableField id="8" name="Region" tableColumnId="8"/>
      <queryTableField id="9" name="TeamFollowed" tableColumnId="9"/>
      <queryTableField id="10" name="Company" tableColumnId="10"/>
      <queryTableField id="11" name="JustRand" tableColumnId="11"/>
      <queryTableField id="12" name="TipsEntered" tableColumnId="12"/>
      <queryTableField id="13" name="TotalPointsGame1" tableColumnId="13"/>
      <queryTableField id="14" name="WildcardThisRound" tableColumnId="14"/>
      <queryTableField id="15" name="LastPos" tableColumnId="15"/>
      <queryTableField id="16" name="PrizesWon" tableColumnId="16"/>
      <queryTableField id="17" name="HasPaid" tableColumnId="17"/>
      <queryTableField id="18" name="LadderTipsCorrect" tableColumnId="18"/>
      <queryTableField id="19" name="LadderTipsCorrectThisRound" tableColumnId="19"/>
    </queryTableFields>
  </queryTableRefresh>
</queryTable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6" connectionId="10" xr16:uid="{F4B03231-17FD-43D4-B075-DAD9C7C2ACB7}" autoFormatId="16" applyNumberFormats="0" applyBorderFormats="0" applyFontFormats="0" applyPatternFormats="0" applyAlignmentFormats="0" applyWidthHeightFormats="0">
  <queryTableRefresh nextId="18">
    <queryTableFields count="17">
      <queryTableField id="1" name="MatchID" tableColumnId="1"/>
      <queryTableField id="2" name="Team1ID" tableColumnId="2"/>
      <queryTableField id="3" name="Team2ID" tableColumnId="3"/>
      <queryTableField id="4" name="Team1Goals" tableColumnId="4"/>
      <queryTableField id="5" name="Team1Behinds" tableColumnId="5"/>
      <queryTableField id="6" name="Team2Goals" tableColumnId="6"/>
      <queryTableField id="7" name="Team2Behinds" tableColumnId="7"/>
      <queryTableField id="8" name="StartTime" tableColumnId="8"/>
      <queryTableField id="9" name="RoundNum" tableColumnId="9"/>
      <queryTableField id="10" name="SubRound" tableColumnId="10"/>
      <queryTableField id="11" name="VenueID" tableColumnId="11"/>
      <queryTableField id="12" name="Quarter" tableColumnId="12"/>
      <queryTableField id="13" name="IsGame1" tableColumnId="13"/>
      <queryTableField id="14" name="MatchYear" tableColumnId="14"/>
      <queryTableField id="15" name="TVNetwork" tableColumnId="15"/>
      <queryTableField id="16" name="Comments" tableColumnId="16"/>
      <queryTableField id="17" name="DefaultPowerScore" tableColumnId="17"/>
    </queryTableFields>
  </queryTableRefresh>
</queryTable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42" xr16:uid="{7E494BA1-2CC3-4585-96F7-DCD8C4833A6C}" autoFormatId="16" applyNumberFormats="0" applyBorderFormats="0" applyFontFormats="0" applyPatternFormats="0" applyAlignmentFormats="0" applyWidthHeightFormats="0">
  <queryTableRefresh nextId="10">
    <queryTableFields count="9">
      <queryTableField id="1" name="TipperID" tableColumnId="1"/>
      <queryTableField id="2" name="RoundNum" tableColumnId="2"/>
      <queryTableField id="3" name="ThisRoundTippingPoints" tableColumnId="3"/>
      <queryTableField id="4" name="ThisRoundPowerTippingPoints" tableColumnId="4"/>
      <queryTableField id="5" name="ThisRoundShawTippingPoints" tableColumnId="5"/>
      <queryTableField id="6" name="TotalPointsGame1" tableColumnId="6"/>
      <queryTableField id="7" name="TipsEntered" tableColumnId="7"/>
      <queryTableField id="8" name="Game1PointsDiff" tableColumnId="8"/>
      <queryTableField id="9" name="Wildcard" tableColumnId="9"/>
    </queryTableFields>
  </queryTableRefresh>
</queryTable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25" xr16:uid="{E81A18E0-CCDB-427D-AD9E-4D67D133932B}" autoFormatId="16" applyNumberFormats="0" applyBorderFormats="0" applyFontFormats="0" applyPatternFormats="0" applyAlignmentFormats="0" applyWidthHeightFormats="0">
  <queryTableRefresh nextId="5">
    <queryTableFields count="4">
      <queryTableField id="1" name="TipperID" tableColumnId="1"/>
      <queryTableField id="2" name="FirstName" tableColumnId="2"/>
      <queryTableField id="3" name="Surname" tableColumnId="3"/>
      <queryTableField id="4" name="HotTipsScore" tableColumnId="4"/>
    </queryTableFields>
  </queryTableRefresh>
</queryTable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26" xr16:uid="{1F12C0D9-6213-4E63-BAD3-25E9C1EC1B57}" autoFormatId="16" applyNumberFormats="0" applyBorderFormats="0" applyFontFormats="0" applyPatternFormats="0" applyAlignmentFormats="0" applyWidthHeightFormats="0">
  <queryTableRefresh nextId="5">
    <queryTableFields count="4">
      <queryTableField id="1" name="TipperID" tableColumnId="1"/>
      <queryTableField id="2" name="FirstName" tableColumnId="2"/>
      <queryTableField id="3" name="Surname" tableColumnId="3"/>
      <queryTableField id="4" name="HotTipsScore" tableColumnId="4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5" connectionId="16" xr16:uid="{1C0D4DE4-00EE-4718-B2D0-EFE4F4FEF33C}" autoFormatId="16" applyNumberFormats="0" applyBorderFormats="0" applyFontFormats="0" applyPatternFormats="0" applyAlignmentFormats="0" applyWidthHeightFormats="0">
  <queryTableRefresh nextId="7" unboundColumnsRight="1">
    <queryTableFields count="6">
      <queryTableField id="1" name="TeamLadderID" tableColumnId="1"/>
      <queryTableField id="2" name="TeamID" tableColumnId="2"/>
      <queryTableField id="3" name="RoundNum" tableColumnId="3"/>
      <queryTableField id="4" name="LadderPos" tableColumnId="4"/>
      <queryTableField id="5" name="CompetitionPoints" tableColumnId="5"/>
      <queryTableField id="6" dataBound="0" tableColumnId="6"/>
    </queryTableFields>
  </queryTableRefresh>
</queryTable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connectionId="1" xr16:uid="{9D0EDC6E-F63E-4FCC-B939-8A2B402A8EEF}" autoFormatId="16" applyNumberFormats="0" applyBorderFormats="0" applyFontFormats="0" applyPatternFormats="0" applyAlignmentFormats="0" applyWidthHeightFormats="0">
  <queryTableRefresh nextId="7" unboundColumnsRight="1">
    <queryTableFields count="6">
      <queryTableField id="1" name="OptionName" tableColumnId="1"/>
      <queryTableField id="2" name="OptionValue" tableColumnId="2"/>
      <queryTableField id="3" name="TipperID" tableColumnId="3"/>
      <queryTableField id="4" name="RoundNum" tableColumnId="4"/>
      <queryTableField id="5" name="HotTipTeamID" tableColumnId="5"/>
      <queryTableField id="6" dataBound="0" tableColumnId="6"/>
    </queryTableFields>
  </queryTableRefresh>
  <extLst>
    <ext xmlns:x15="http://schemas.microsoft.com/office/spreadsheetml/2010/11/main" uri="{883FBD77-0823-4a55-B5E3-86C4891E6966}">
      <x15:queryTable sourceDataName="Query - zHotTipsUsed"/>
    </ext>
  </extLst>
</queryTable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21" xr16:uid="{B25CB9FA-3D5B-4771-93E1-CD793BEEEAB0}" autoFormatId="16" applyNumberFormats="0" applyBorderFormats="0" applyFontFormats="0" applyPatternFormats="0" applyAlignmentFormats="0" applyWidthHeightFormats="0">
  <queryTableRefresh nextId="34">
    <queryTableFields count="33">
      <queryTableField id="1" name="TipperID" tableColumnId="1"/>
      <queryTableField id="2" name="UserID" tableColumnId="2"/>
      <queryTableField id="3" name="FirstName" tableColumnId="3"/>
      <queryTableField id="4" name="Surname" tableColumnId="4"/>
      <queryTableField id="5" name="EmailAddress" tableColumnId="5"/>
      <queryTableField id="6" name="Company" tableColumnId="6"/>
      <queryTableField id="7" name="Gender" tableColumnId="7"/>
      <queryTableField id="8" name="AuroraDivision" tableColumnId="8"/>
      <queryTableField id="9" name="Region" tableColumnId="9"/>
      <queryTableField id="10" name="TeamFollowed" tableColumnId="10"/>
      <queryTableField id="11" name="EntryReceiptSent" tableColumnId="11"/>
      <queryTableField id="12" name="PaidDate" tableColumnId="12"/>
      <queryTableField id="13" name="PaidTo" tableColumnId="13"/>
      <queryTableField id="14" name="PaidEmailReceiptSent" tableColumnId="14"/>
      <queryTableField id="15" name="ExpectedSentFrom" tableColumnId="15"/>
      <queryTableField id="16" name="LadderEmailFrom" tableColumnId="16"/>
      <queryTableField id="17" name="LadderReceiptRequested" tableColumnId="17"/>
      <queryTableField id="18" name="LadderReceiptSent" tableColumnId="18"/>
      <queryTableField id="19" name="Comments" tableColumnId="19"/>
      <queryTableField id="20" name="Active" tableColumnId="20"/>
      <queryTableField id="21" name="PrizesWon" tableColumnId="21"/>
      <queryTableField id="22" name="AttendingBash" tableColumnId="22"/>
      <queryTableField id="23" name="NumberAttendingBash" tableColumnId="23"/>
      <queryTableField id="24" name="InroducedBy" tableColumnId="24"/>
      <queryTableField id="25" name="LoginID" tableColumnId="25"/>
      <queryTableField id="26" name="PaidCode" tableColumnId="26"/>
      <queryTableField id="27" name="TipReminderSent" tableColumnId="27"/>
      <queryTableField id="28" name="IntroducedByText" tableColumnId="28"/>
      <queryTableField id="29" name="LadderReminderSent" tableColumnId="29"/>
      <queryTableField id="30" name="Archive" tableColumnId="30"/>
      <queryTableField id="31" name="Supports.TeamName" tableColumnId="31"/>
      <queryTableField id="32" name="Supports.TeamNickName" tableColumnId="32"/>
      <queryTableField id="33" name="Supports.TeamAbbrev" tableColumnId="33"/>
    </queryTableFields>
  </queryTableRefresh>
</queryTable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20" xr16:uid="{77B25B9D-CB84-4A3C-93B6-7AFFFDB47B50}" autoFormatId="16" applyNumberFormats="0" applyBorderFormats="0" applyFontFormats="0" applyPatternFormats="0" applyAlignmentFormats="0" applyWidthHeightFormats="0">
  <queryTableRefresh nextId="8">
    <queryTableFields count="6">
      <queryTableField id="1" name="TipperLadderID" tableColumnId="1"/>
      <queryTableField id="3" name="TipperID" tableColumnId="3"/>
      <queryTableField id="4" name="RoundNum" tableColumnId="4"/>
      <queryTableField id="5" name="LadderPos" tableColumnId="5"/>
      <queryTableField id="6" name="TippingPoints" tableColumnId="6"/>
      <queryTableField id="7" name="CompetitionID" tableColumnId="7"/>
    </queryTableFields>
  </queryTableRefresh>
</queryTable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6" connectionId="41" xr16:uid="{6C67450E-0505-4C0B-B8EF-380D3B4D7C44}" autoFormatId="16" applyNumberFormats="0" applyBorderFormats="0" applyFontFormats="0" applyPatternFormats="0" applyAlignmentFormats="0" applyWidthHeightFormats="0">
  <queryTableRefresh nextId="14">
    <queryTableFields count="13">
      <queryTableField id="1" name="TipperID" tableColumnId="1"/>
      <queryTableField id="2" name="FirstName" tableColumnId="2"/>
      <queryTableField id="3" name="Surname" tableColumnId="3"/>
      <queryTableField id="4" name="NumMatches" tableColumnId="4"/>
      <queryTableField id="5" name="HitRate" tableColumnId="5"/>
      <queryTableField id="6" name="JustRand" tableColumnId="6"/>
      <queryTableField id="7" name="PrizesWon" tableColumnId="7"/>
      <queryTableField id="8" name="HasPaid" tableColumnId="8"/>
      <queryTableField id="9" name="TotalPowerTippingPoints" tableColumnId="9"/>
      <queryTableField id="10" name="TipsCorrect" tableColumnId="10"/>
      <queryTableField id="11" name="PowerHitRate" tableColumnId="11"/>
      <queryTableField id="12" name="ThisRoundTippingPoints" tableColumnId="12"/>
      <queryTableField id="13" name="ThisRoundPowerTippingPoints" tableColumnId="13"/>
    </queryTableFields>
  </queryTableRefresh>
</queryTable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connectionId="3" xr16:uid="{3F27CAB2-364A-4B66-8A03-A56F5C9FBA74}" autoFormatId="16" applyNumberFormats="0" applyBorderFormats="0" applyFontFormats="0" applyPatternFormats="0" applyAlignmentFormats="0" applyWidthHeightFormats="0">
  <queryTableRefresh nextId="4">
    <queryTableFields count="3">
      <queryTableField id="1" name="HitRate" tableColumnId="1"/>
      <queryTableField id="2" name="NumTippers" tableColumnId="2"/>
      <queryTableField id="3" name="Region" tableColumnId="3"/>
    </queryTableFields>
  </queryTableRefresh>
  <extLst>
    <ext xmlns:x15="http://schemas.microsoft.com/office/spreadsheetml/2010/11/main" uri="{883FBD77-0823-4a55-B5E3-86C4891E6966}">
      <x15:queryTable sourceDataName="Query - zTippingResultsByRegion"/>
    </ext>
  </extLst>
</queryTable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backgroundRefresh="0" connectionId="4" xr16:uid="{B903D6C6-AB6B-492E-9B88-C9D67B5F7567}" autoFormatId="16" applyNumberFormats="0" applyBorderFormats="0" applyFontFormats="0" applyPatternFormats="0" applyAlignmentFormats="0" applyWidthHeightFormats="0">
  <queryTableRefresh nextId="4">
    <queryTableFields count="3">
      <queryTableField id="1" name="HitRate" tableColumnId="1"/>
      <queryTableField id="2" name="NumTippers" tableColumnId="2"/>
      <queryTableField id="3" name="Gender" tableColumnId="3"/>
    </queryTableFields>
  </queryTableRefresh>
  <extLst>
    <ext xmlns:x15="http://schemas.microsoft.com/office/spreadsheetml/2010/11/main" uri="{883FBD77-0823-4a55-B5E3-86C4891E6966}">
      <x15:queryTable sourceDataName="Query - zTippingResultsByGender"/>
    </ext>
  </extLst>
</queryTable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33" xr16:uid="{FAA800A5-C71D-494F-A0D2-3EEE8F355BC0}" autoFormatId="16" applyNumberFormats="0" applyBorderFormats="0" applyFontFormats="0" applyPatternFormats="0" applyAlignmentFormats="0" applyWidthHeightFormats="0">
  <queryTableRefresh nextId="12">
    <queryTableFields count="11">
      <queryTableField id="1" name="Played" tableColumnId="1"/>
      <queryTableField id="2" name="TeamID" tableColumnId="2"/>
      <queryTableField id="3" name="TeamName" tableColumnId="3"/>
      <queryTableField id="4" name="ScoreFor" tableColumnId="4"/>
      <queryTableField id="5" name="ScoreAgainst" tableColumnId="5"/>
      <queryTableField id="6" name="Wins" tableColumnId="6"/>
      <queryTableField id="7" name="Draws" tableColumnId="7"/>
      <queryTableField id="8" name="Losses" tableColumnId="8"/>
      <queryTableField id="9" name="LadderPoints" tableColumnId="9"/>
      <queryTableField id="10" name="Percentage" tableColumnId="10"/>
      <queryTableField id="11" name="LogoFileName" tableColumnId="11"/>
    </queryTableFields>
  </queryTableRefresh>
</queryTable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connectionId="2" xr16:uid="{A9DBF14E-2219-431E-9177-5CDED5EA80F7}" autoFormatId="16" applyNumberFormats="0" applyBorderFormats="0" applyFontFormats="0" applyPatternFormats="0" applyAlignmentFormats="0" applyWidthHeightFormats="0">
  <queryTableRefresh nextId="9">
    <queryTableFields count="8">
      <queryTableField id="1" name="TipperID" tableColumnId="1"/>
      <queryTableField id="2" name="FirstName" tableColumnId="2"/>
      <queryTableField id="3" name="Surname" tableColumnId="3"/>
      <queryTableField id="4" name="RoundNum" tableColumnId="4"/>
      <queryTableField id="5" name="ThisRoundTippingPoints" tableColumnId="5"/>
      <queryTableField id="6" name="TotalPointsGame1" tableColumnId="6"/>
      <queryTableField id="7" name="TipsEntered" tableColumnId="7"/>
      <queryTableField id="8" name="Game1PointsDiff" tableColumnId="8"/>
    </queryTableFields>
  </queryTableRefresh>
  <extLst>
    <ext xmlns:x15="http://schemas.microsoft.com/office/spreadsheetml/2010/11/main" uri="{883FBD77-0823-4a55-B5E3-86C4891E6966}">
      <x15:queryTable sourceDataName="Query - zTippingResultsWinnerThisRound"/>
    </ext>
  </extLst>
</queryTable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45" xr16:uid="{5E3559BB-52C4-4EA6-A51B-6446FEFFA252}" autoFormatId="16" applyNumberFormats="0" applyBorderFormats="0" applyFontFormats="0" applyPatternFormats="0" applyAlignmentFormats="0" applyWidthHeightFormats="0">
  <queryTableRefresh nextId="9">
    <queryTableFields count="8">
      <queryTableField id="1" name="TipperID" tableColumnId="1"/>
      <queryTableField id="2" name="FirstName" tableColumnId="2"/>
      <queryTableField id="3" name="Surname" tableColumnId="3"/>
      <queryTableField id="4" name="RoundNum" tableColumnId="4"/>
      <queryTableField id="5" name="ThisRoundTippingPoints" tableColumnId="5"/>
      <queryTableField id="6" name="TotalPointsGame1" tableColumnId="6"/>
      <queryTableField id="7" name="TipsEntered" tableColumnId="7"/>
      <queryTableField id="8" name="Game1PointsDiff" tableColumnId="8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5" connectionId="8" xr16:uid="{FDF27043-CA1E-4337-9A5B-B533213311B1}" autoFormatId="16" applyNumberFormats="0" applyBorderFormats="0" applyFontFormats="0" applyPatternFormats="0" applyAlignmentFormats="0" applyWidthHeightFormats="0">
  <queryTableRefresh nextId="6">
    <queryTableFields count="5">
      <queryTableField id="1" name="GroupID" tableColumnId="1"/>
      <queryTableField id="2" name="GroupName" tableColumnId="2"/>
      <queryTableField id="3" name="Active" tableColumnId="3"/>
      <queryTableField id="4" name="EnteredDate" tableColumnId="4"/>
      <queryTableField id="5" name="IncludeInGroupChallenge" tableColumnId="5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37" xr16:uid="{1C3DF070-A340-4CD8-85DF-668B0DEA3FDB}" autoFormatId="16" applyNumberFormats="0" applyBorderFormats="0" applyFontFormats="0" applyPatternFormats="0" applyAlignmentFormats="0" applyWidthHeightFormats="0">
  <queryTableRefresh nextId="29">
    <queryTableFields count="28">
      <queryTableField id="1" name="IncludeInGroup" tableColumnId="1"/>
      <queryTableField id="2" name="SendGroup" tableColumnId="2"/>
      <queryTableField id="3" name="GroupID" tableColumnId="3"/>
      <queryTableField id="4" name="GroupName" tableColumnId="4"/>
      <queryTableField id="5" name="Active" tableColumnId="5"/>
      <queryTableField id="6" name="TipperID" tableColumnId="6"/>
      <queryTableField id="7" name="FirstName" tableColumnId="7"/>
      <queryTableField id="8" name="Surname" tableColumnId="8"/>
      <queryTableField id="9" name="TipsCorrect" tableColumnId="9"/>
      <queryTableField id="10" name="WildcardTips" tableColumnId="10"/>
      <queryTableField id="11" name="TotalPoints" tableColumnId="11"/>
      <queryTableField id="12" name="PercentTipped" tableColumnId="12"/>
      <queryTableField id="13" name="Gender" tableColumnId="13"/>
      <queryTableField id="14" name="Region" tableColumnId="14"/>
      <queryTableField id="15" name="TeamFollowed" tableColumnId="15"/>
      <queryTableField id="16" name="Company" tableColumnId="16"/>
      <queryTableField id="17" name="JustRand" tableColumnId="17"/>
      <queryTableField id="18" name="TipsEntered" tableColumnId="18"/>
      <queryTableField id="19" name="TotalPointsGame1" tableColumnId="19"/>
      <queryTableField id="20" name="WildcardThisRound" tableColumnId="20"/>
      <queryTableField id="21" name="LastPos" tableColumnId="21"/>
      <queryTableField id="22" name="PrizesWon" tableColumnId="22"/>
      <queryTableField id="23" name="HasPaid" tableColumnId="23"/>
      <queryTableField id="24" name="LadderTipsCorrect" tableColumnId="24"/>
      <queryTableField id="25" name="LadderTipsCorrectThisRound" tableColumnId="25"/>
      <queryTableField id="26" name="NumMatches" tableColumnId="26"/>
      <queryTableField id="27" name="ThisRoundTippingPoints" tableColumnId="27"/>
      <queryTableField id="28" name="ThisRoundPowerTippingPoints" tableColumnId="28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7" connectionId="12" xr16:uid="{A838CEF6-E0C8-426C-9617-DB840ADB9D2B}" autoFormatId="16" applyNumberFormats="0" applyBorderFormats="0" applyFontFormats="0" applyPatternFormats="0" applyAlignmentFormats="0" applyWidthHeightFormats="0">
  <queryTableRefresh nextId="21">
    <queryTableFields count="20">
      <queryTableField id="1" name="RoundTipID" tableColumnId="1"/>
      <queryTableField id="2" name="TipperID" tableColumnId="2"/>
      <queryTableField id="3" name="RoundNum" tableColumnId="3"/>
      <queryTableField id="4" name="Wildcard" tableColumnId="4"/>
      <queryTableField id="5" name="HotTipTeamID" tableColumnId="5"/>
      <queryTableField id="6" name="TotalPointsGame1" tableColumnId="6"/>
      <queryTableField id="7" name="DateTimeEntered" tableColumnId="7"/>
      <queryTableField id="8" name="TipsEntered" tableColumnId="8"/>
      <queryTableField id="9" name="RandomTips" tableColumnId="9"/>
      <queryTableField id="10" name="ReceivedTipEmailFrom" tableColumnId="10"/>
      <queryTableField id="11" name="ReceiptRequested" tableColumnId="11"/>
      <queryTableField id="12" name="ReceiptSent" tableColumnId="12"/>
      <queryTableField id="13" name="FullDetailResults" tableColumnId="13"/>
      <queryTableField id="14" name="FullDetailResultsSent" tableColumnId="14"/>
      <queryTableField id="15" name="SpecialTip" tableColumnId="15"/>
      <queryTableField id="16" name="SpecialTip2" tableColumnId="16"/>
      <queryTableField id="17" name="SpecialTipText" tableColumnId="17"/>
      <queryTableField id="18" name="HotTipTeam.TeamName" tableColumnId="18"/>
      <queryTableField id="19" name="HotTipTeam.TeamNickName" tableColumnId="19"/>
      <queryTableField id="20" name="HotTipTeam.TeamAbbrev" tableColumnId="20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4" connectionId="9" xr16:uid="{212EFB03-611E-44F8-A1EC-5A96508F684E}" autoFormatId="16" applyNumberFormats="0" applyBorderFormats="0" applyFontFormats="0" applyPatternFormats="0" applyAlignmentFormats="0" applyWidthHeightFormats="0">
  <queryTableRefresh nextId="40">
    <queryTableFields count="29">
      <queryTableField id="1" name="MatchID" tableColumnId="1"/>
      <queryTableField id="2" name="Team1ID" tableColumnId="2"/>
      <queryTableField id="3" name="Team2ID" tableColumnId="3"/>
      <queryTableField id="4" name="Team1Goals" tableColumnId="4"/>
      <queryTableField id="5" name="Team1Behinds" tableColumnId="5"/>
      <queryTableField id="6" name="Team2Goals" tableColumnId="6"/>
      <queryTableField id="7" name="Team2Behinds" tableColumnId="7"/>
      <queryTableField id="8" name="StartTime" tableColumnId="8"/>
      <queryTableField id="9" name="RoundNum" tableColumnId="9"/>
      <queryTableField id="10" name="SubRound" tableColumnId="10"/>
      <queryTableField id="11" name="VenueID" tableColumnId="11"/>
      <queryTableField id="12" name="Quarter" tableColumnId="12"/>
      <queryTableField id="13" name="IsGame1" tableColumnId="13"/>
      <queryTableField id="14" name="MatchYear" tableColumnId="14"/>
      <queryTableField id="15" name="TVNetwork" tableColumnId="15"/>
      <queryTableField id="16" name="Comments" tableColumnId="16"/>
      <queryTableField id="17" name="DefaultPowerScore" tableColumnId="17"/>
      <queryTableField id="18" name="Teams.1.TeamName" tableColumnId="18"/>
      <queryTableField id="19" name="Teams.1.TeamNickName" tableColumnId="19"/>
      <queryTableField id="20" name="Teams.1.TeamAbbrev" tableColumnId="20"/>
      <queryTableField id="21" name="Teams.2.TeamName" tableColumnId="21"/>
      <queryTableField id="22" name="Teams.2.TeamNickName" tableColumnId="22"/>
      <queryTableField id="23" name="Teams.2.TeamAbbrev" tableColumnId="23"/>
      <queryTableField id="24" name="Team1Score" tableColumnId="24"/>
      <queryTableField id="25" name="Team2Score" tableColumnId="25"/>
      <queryTableField id="26" name="Loser" tableColumnId="26"/>
      <queryTableField id="27" name="Winner" tableColumnId="27"/>
      <queryTableField id="29" name="Draw" tableColumnId="28"/>
      <queryTableField id="30" name="WinnerTeamID" tableColumnId="29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3" xr16:uid="{B3F1BC33-C28C-422F-92C3-79461B6112CB}" autoFormatId="16" applyNumberFormats="0" applyBorderFormats="0" applyFontFormats="0" applyPatternFormats="0" applyAlignmentFormats="0" applyWidthHeightFormats="0">
  <queryTableRefresh nextId="6">
    <queryTableFields count="5">
      <queryTableField id="1" name="TeamLadderID" tableColumnId="1"/>
      <queryTableField id="2" name="TeamID" tableColumnId="2"/>
      <queryTableField id="3" name="RoundNum" tableColumnId="3"/>
      <queryTableField id="4" name="LadderPos" tableColumnId="4"/>
      <queryTableField id="5" name="CompetitionPoints" tableColumnId="5"/>
    </queryTable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connectionId="30" xr16:uid="{DAA8A1BD-B3D2-4BB3-9A17-EC30F125D750}" autoFormatId="16" applyNumberFormats="0" applyBorderFormats="0" applyFontFormats="0" applyPatternFormats="0" applyAlignmentFormats="0" applyWidthHeightFormats="0">
  <queryTableRefresh nextId="7">
    <queryTableFields count="6">
      <queryTableField id="1" name="TipperID" tableColumnId="1"/>
      <queryTableField id="2" name="FirstName" tableColumnId="2"/>
      <queryTableField id="3" name="Surname" tableColumnId="3"/>
      <queryTableField id="4" name="RoundNum" tableColumnId="4"/>
      <queryTableField id="5" name="Wildcard" tableColumnId="5"/>
      <queryTableField id="6" name="DateTimeEntered" tableColumnId="6"/>
    </queryTable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29" xr16:uid="{0465D2BB-AD06-4855-9D73-17932B06FA73}" autoFormatId="16" applyNumberFormats="0" applyBorderFormats="0" applyFontFormats="0" applyPatternFormats="0" applyAlignmentFormats="0" applyWidthHeightFormats="0">
  <queryTableRefresh nextId="13">
    <queryTableFields count="12">
      <queryTableField id="1" name="TipID" tableColumnId="1"/>
      <queryTableField id="2" name="TipperID" tableColumnId="2"/>
      <queryTableField id="3" name="MatchID" tableColumnId="3"/>
      <queryTableField id="4" name="TippedTeamID" tableColumnId="4"/>
      <queryTableField id="5" name="DateTimeEntered" tableColumnId="5"/>
      <queryTableField id="6" name="IsLadderTip" tableColumnId="6"/>
      <queryTableField id="7" name="Team1ID" tableColumnId="7"/>
      <queryTableField id="8" name="Team2ID" tableColumnId="8"/>
      <queryTableField id="9" name="TeamName" tableColumnId="9"/>
      <queryTableField id="10" name="FirstName" tableColumnId="10"/>
      <queryTableField id="11" name="Surname" tableColumnId="11"/>
      <queryTableField id="12" name="RoundNum" tableColumnId="12"/>
    </queryTableFields>
  </queryTableRefresh>
</queryTable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8</v>
    <v>1</v>
    <v>6</v>
  </rv>
</rvData>
</file>

<file path=xl/richData/rdrichvaluestructure.xml><?xml version="1.0" encoding="utf-8"?>
<rvStructures xmlns="http://schemas.microsoft.com/office/spreadsheetml/2017/richdata" count="1">
  <s t="_error">
    <k n="colOffset" t="i"/>
    <k n="errorType" t="i"/>
    <k n="rwOffset" t="i"/>
    <k n="subType" t="i"/>
  </s>
</rvStructures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tables/_rels/table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4.xml"/></Relationships>
</file>

<file path=xl/tables/_rels/table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5.xml"/></Relationships>
</file>

<file path=xl/tables/_rels/table1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6.xml"/></Relationships>
</file>

<file path=xl/tables/_rels/table1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7.xml"/></Relationships>
</file>

<file path=xl/tables/_rels/table1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8.xml"/></Relationships>
</file>

<file path=xl/tables/_rels/table1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9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2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0.xml"/></Relationships>
</file>

<file path=xl/tables/_rels/table2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1.xml"/></Relationships>
</file>

<file path=xl/tables/_rels/table2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2.xml"/></Relationships>
</file>

<file path=xl/tables/_rels/table2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3.xml"/></Relationships>
</file>

<file path=xl/tables/_rels/table2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4.xml"/></Relationships>
</file>

<file path=xl/tables/_rels/table2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5.xml"/></Relationships>
</file>

<file path=xl/tables/_rels/table2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6.xml"/></Relationships>
</file>

<file path=xl/tables/_rels/table2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7.xml"/></Relationships>
</file>

<file path=xl/tables/_rels/table2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8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9707DA9C-ED65-4B93-963B-1624B431BE56}" name="zLadder__2" displayName="zLadder__2" ref="B1:L9" tableType="queryTable" totalsRowShown="0">
  <autoFilter ref="B1:L9" xr:uid="{9707DA9C-ED65-4B93-963B-1624B431BE56}"/>
  <tableColumns count="11">
    <tableColumn id="1" xr3:uid="{AC641183-5489-4EE2-8970-36448A754623}" uniqueName="1" name="Played" queryTableFieldId="1"/>
    <tableColumn id="2" xr3:uid="{6F7C7827-181D-4004-AB7A-D04B8F04CE1E}" uniqueName="2" name="TeamID" queryTableFieldId="2"/>
    <tableColumn id="3" xr3:uid="{345204A5-4B2B-487A-A4ED-986ED310652F}" uniqueName="3" name="TeamName" queryTableFieldId="3" dataDxfId="124"/>
    <tableColumn id="4" xr3:uid="{D23290E0-1133-4B9E-963C-252305A2EBA8}" uniqueName="4" name="ScoreFor" queryTableFieldId="4"/>
    <tableColumn id="5" xr3:uid="{0D9D10B0-7F10-48AE-B6A7-C7D009478A14}" uniqueName="5" name="ScoreAgainst" queryTableFieldId="5"/>
    <tableColumn id="6" xr3:uid="{EAABDE38-EE00-42D3-B3F3-1667907C074C}" uniqueName="6" name="Wins" queryTableFieldId="6"/>
    <tableColumn id="7" xr3:uid="{60BF6849-A4DC-4126-A556-064BD66DE219}" uniqueName="7" name="Draws" queryTableFieldId="7"/>
    <tableColumn id="8" xr3:uid="{CC0842D2-560B-4658-AF15-6900AD4354A2}" uniqueName="8" name="Losses" queryTableFieldId="8"/>
    <tableColumn id="9" xr3:uid="{55E81CAB-D42F-4956-8BC2-DF3692F55142}" uniqueName="9" name="LadderPoints" queryTableFieldId="9"/>
    <tableColumn id="10" xr3:uid="{BC926372-97E3-47AB-A313-8A54388E3588}" uniqueName="10" name="Percentage" queryTableFieldId="10" dataDxfId="123" dataCellStyle="Percent"/>
    <tableColumn id="11" xr3:uid="{D643F0A0-7F2A-4FD7-9E23-A30C312C9889}" uniqueName="11" name="LogoFileName" queryTableFieldId="11" dataDxfId="122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77A4D6D-8E25-4AD3-9E2B-DDEC3E404109}" name="zHotTipResetRound" displayName="zHotTipResetRound" ref="A1:A2" tableType="queryTable" totalsRowShown="0">
  <autoFilter ref="A1:A2" xr:uid="{877A4D6D-8E25-4AD3-9E2B-DDEC3E404109}"/>
  <tableColumns count="1">
    <tableColumn id="1" xr3:uid="{514080BD-C655-47CF-8ED0-094FB0CD6E6C}" uniqueName="1" name="HotTipResetRound" queryTableFieldId="1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0E3AD7A-E995-49FB-B9E0-F86E7DD69F12}" name="Options" displayName="Options" ref="A1:F5" tableType="queryTable" totalsRowShown="0">
  <autoFilter ref="A1:F5" xr:uid="{F0E3AD7A-E995-49FB-B9E0-F86E7DD69F12}"/>
  <tableColumns count="6">
    <tableColumn id="1" xr3:uid="{B24CCE83-C6F0-4452-8C7D-D40B1E5189F9}" uniqueName="1" name="OptionName" queryTableFieldId="1" dataDxfId="92"/>
    <tableColumn id="3" xr3:uid="{66B09220-3EDB-488D-A979-9FA9F5740517}" uniqueName="3" name="Comment" queryTableFieldId="3" dataDxfId="91"/>
    <tableColumn id="4" xr3:uid="{24574109-E183-41CA-9C2C-A7B2F9AE2D43}" uniqueName="4" name="OptionValue" queryTableFieldId="4" dataDxfId="90"/>
    <tableColumn id="2" xr3:uid="{C8F26155-6647-4724-801A-3C371C14C738}" uniqueName="2" name="OptionValueNumeric" queryTableFieldId="6"/>
    <tableColumn id="5" xr3:uid="{12F595CE-53E0-462E-9E86-CD80DC48804C}" uniqueName="5" name="OptionValueBoolean" queryTableFieldId="7"/>
    <tableColumn id="6" xr3:uid="{6426F050-2BAA-4A45-A2F6-93FF780FAD6E}" uniqueName="6" name="OptionValueText" queryTableFieldId="8" dataDxfId="89"/>
  </tableColumns>
  <tableStyleInfo name="TableStyleMedium7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811E8048-6F0F-48C3-A9DD-16B5B55DDAA5}" name="zTippingResultsByQuarter" displayName="zTippingResultsByQuarter" ref="A1:G188" tableType="queryTable" totalsRowShown="0">
  <autoFilter ref="A1:G188" xr:uid="{811E8048-6F0F-48C3-A9DD-16B5B55DDAA5}"/>
  <tableColumns count="7">
    <tableColumn id="1" xr3:uid="{DC0E6784-B92D-4ACC-878C-D0AA3ACE81D1}" uniqueName="1" name="TipperID" queryTableFieldId="1"/>
    <tableColumn id="2" xr3:uid="{6B127AE8-7BCB-44DD-9B8A-3C911FD658F6}" uniqueName="2" name="FirstName" queryTableFieldId="2" dataDxfId="88"/>
    <tableColumn id="3" xr3:uid="{E4E2D905-698B-48B3-BCDD-70471BE5705B}" uniqueName="3" name="Surname" queryTableFieldId="3" dataDxfId="87"/>
    <tableColumn id="4" xr3:uid="{D432A5CB-4E91-40E6-8B22-19E0E4F84BB4}" uniqueName="4" name="Quarter" queryTableFieldId="4"/>
    <tableColumn id="5" xr3:uid="{CA2CA5C6-6C9A-4D74-AC2E-E8D245BF1417}" uniqueName="5" name="TipsCorrect" queryTableFieldId="5"/>
    <tableColumn id="6" xr3:uid="{05446AB1-BFB5-4B31-9739-F638A3D3C7FE}" uniqueName="6" name="Game1Diff" queryTableFieldId="6"/>
    <tableColumn id="7" xr3:uid="{9CA166FB-4B2E-48EF-889D-5DBDCD4765FC}" uniqueName="7" name="NumMatches" queryTableFieldId="7"/>
  </tableColumns>
  <tableStyleInfo name="TableStyleMedium7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1F85CE38-90A9-4408-8E59-5392425A0786}" name="zTippingResultsByTeamFollowed" displayName="zTippingResultsByTeamFollowed" ref="A1:C18" tableType="queryTable" totalsRowShown="0">
  <autoFilter ref="A1:C18" xr:uid="{1F85CE38-90A9-4408-8E59-5392425A0786}"/>
  <tableColumns count="3">
    <tableColumn id="1" xr3:uid="{97EB16CB-9EE7-4442-BEA7-263533B52676}" uniqueName="1" name="HitRate" queryTableFieldId="1" dataDxfId="86" dataCellStyle="Percent"/>
    <tableColumn id="2" xr3:uid="{8205D07A-5C7F-4F31-B2BF-33B0154640CB}" uniqueName="2" name="NumTippers" queryTableFieldId="2"/>
    <tableColumn id="3" xr3:uid="{EDFBA31B-A1B4-45BB-A8AB-E9C0F42BF7F5}" uniqueName="3" name="TeamName" queryTableFieldId="3"/>
  </tableColumns>
  <tableStyleInfo name="TableStyleMedium7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F5934863-0266-4FEF-A178-D404BB7A766B}" name="zInvalidHotTips" displayName="zInvalidHotTips" ref="A1:H2" tableType="queryTable" insertRow="1" totalsRowShown="0">
  <autoFilter ref="A1:H2" xr:uid="{F5934863-0266-4FEF-A178-D404BB7A766B}"/>
  <tableColumns count="8">
    <tableColumn id="1" xr3:uid="{D2338EA5-3D3C-4BFC-B70E-DEE5A5AFD989}" uniqueName="1" name="CountOfHotTipTeamID" queryTableFieldId="1"/>
    <tableColumn id="2" xr3:uid="{289004B3-996E-4E37-8AB3-7BC37852150C}" uniqueName="2" name="TipperID" queryTableFieldId="2"/>
    <tableColumn id="3" xr3:uid="{E75EA79D-DA73-4DC3-A4D4-76393659DC4F}" uniqueName="3" name="HotTipTeamID" queryTableFieldId="3"/>
    <tableColumn id="4" xr3:uid="{4A708C4F-90F4-4376-BC5A-AC564D9D362C}" uniqueName="4" name="FirstName" queryTableFieldId="4"/>
    <tableColumn id="5" xr3:uid="{E7DDFDDA-F6D9-4037-97D5-DBABDCCCD0C9}" uniqueName="5" name="Surname" queryTableFieldId="5"/>
    <tableColumn id="6" xr3:uid="{01461ED8-F1C9-4106-8821-39E1E070852A}" uniqueName="6" name="TeamName" queryTableFieldId="6"/>
    <tableColumn id="7" xr3:uid="{1D48E558-5488-4AF8-A33E-64775F6CBECC}" uniqueName="7" name="MinOfRoundNum" queryTableFieldId="7"/>
    <tableColumn id="8" xr3:uid="{18DBB5D0-21DF-4C24-8D27-4B629E9E2310}" uniqueName="8" name="MaxOfRoundNum" queryTableFieldId="8"/>
  </tableColumns>
  <tableStyleInfo name="TableStyleMedium7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E2470DC-95AA-4378-A23B-3AB6CAABCBFA}" name="zTippingResults" displayName="zTippingResults" ref="A1:T188" tableType="queryTable" totalsRowShown="0">
  <autoFilter ref="A1:T188" xr:uid="{2E2470DC-95AA-4378-A23B-3AB6CAABCBFA}"/>
  <tableColumns count="20">
    <tableColumn id="1" xr3:uid="{D6957AE0-4CC9-4525-8F62-860D14B1FA17}" uniqueName="1" name="TipperID" queryTableFieldId="1"/>
    <tableColumn id="2" xr3:uid="{F99E1287-ABD4-4C8D-A7ED-D74CBB97C53F}" uniqueName="2" name="FirstName" queryTableFieldId="2"/>
    <tableColumn id="3" xr3:uid="{4DDD4932-EAED-4252-865A-16BEC914C3CD}" uniqueName="3" name="Surname" queryTableFieldId="3"/>
    <tableColumn id="4" xr3:uid="{FBBBEC4E-B5E7-423E-8F56-10A1399E32B8}" uniqueName="4" name="TipsCorrect" queryTableFieldId="4"/>
    <tableColumn id="5" xr3:uid="{17EAAE09-9F88-43C3-BB87-6BF29E89FD07}" uniqueName="5" name="WildcardTips" queryTableFieldId="5"/>
    <tableColumn id="20" xr3:uid="{B614827C-CD99-4EFD-8F42-BA2BFBB2B174}" uniqueName="20" name="TotalPoints" queryTableFieldId="20"/>
    <tableColumn id="6" xr3:uid="{FDC65635-363F-4FB6-B247-4957D4024109}" uniqueName="6" name="PercentTipped" queryTableFieldId="6"/>
    <tableColumn id="7" xr3:uid="{38FFDD69-0C02-415C-A264-39F2EA89557E}" uniqueName="7" name="Gender" queryTableFieldId="7"/>
    <tableColumn id="8" xr3:uid="{4641A13C-92D1-4100-9AAE-4A742315F989}" uniqueName="8" name="Region" queryTableFieldId="8"/>
    <tableColumn id="9" xr3:uid="{27931DF2-463D-40FD-AA0D-CF284D31EC0F}" uniqueName="9" name="TeamFollowed" queryTableFieldId="9"/>
    <tableColumn id="10" xr3:uid="{22B24553-3D0F-4088-9F9F-396975F9696F}" uniqueName="10" name="Company" queryTableFieldId="10"/>
    <tableColumn id="11" xr3:uid="{9DF37B99-F900-49C5-9A62-B9E30D897405}" uniqueName="11" name="JustRand" queryTableFieldId="11"/>
    <tableColumn id="12" xr3:uid="{06B73B97-C751-4ACC-9C7C-1B3FD0382300}" uniqueName="12" name="TipsEntered" queryTableFieldId="12"/>
    <tableColumn id="13" xr3:uid="{80B10B16-516C-45E1-994F-D384457A3932}" uniqueName="13" name="TotalPointsGame1" queryTableFieldId="13"/>
    <tableColumn id="14" xr3:uid="{122EE504-F08C-464A-8C50-8E9F830793A1}" uniqueName="14" name="WildcardThisRound" queryTableFieldId="14"/>
    <tableColumn id="15" xr3:uid="{7F7EA3D8-EC58-4878-9D62-C974DC920267}" uniqueName="15" name="LastPos" queryTableFieldId="15"/>
    <tableColumn id="16" xr3:uid="{2057EFCA-6B84-4C42-8B3C-88AB47D89965}" uniqueName="16" name="PrizesWon" queryTableFieldId="16"/>
    <tableColumn id="17" xr3:uid="{9F63AC00-12FF-4C5B-9EBE-0EC59750C481}" uniqueName="17" name="HasPaid" queryTableFieldId="17"/>
    <tableColumn id="18" xr3:uid="{08EC4813-485C-4625-93F1-AE1CDACF6AA7}" uniqueName="18" name="LadderTipsCorrect" queryTableFieldId="18"/>
    <tableColumn id="19" xr3:uid="{F0B9FC3E-4C31-4420-8FFB-DC861BB77914}" uniqueName="19" name="LadderTipsCorrectThisRound" queryTableFieldId="19"/>
  </tableColumns>
  <tableStyleInfo name="TableStyleMedium7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1EB09145-41CF-4C67-8671-9EF6FC9E4D15}" name="Matches__2" displayName="Matches__2" ref="A1:Q208" tableType="queryTable" totalsRowShown="0">
  <autoFilter ref="A1:Q208" xr:uid="{1EB09145-41CF-4C67-8671-9EF6FC9E4D15}"/>
  <tableColumns count="17">
    <tableColumn id="1" xr3:uid="{CA0B2922-9D1B-408F-969C-57CAA4A87AE7}" uniqueName="1" name="MatchID" queryTableFieldId="1"/>
    <tableColumn id="2" xr3:uid="{47618E62-B067-460B-8B3B-8011057362C5}" uniqueName="2" name="Team1ID" queryTableFieldId="2"/>
    <tableColumn id="3" xr3:uid="{D42BEEA9-5655-4B47-BA21-9BD5A26D5AE1}" uniqueName="3" name="Team2ID" queryTableFieldId="3"/>
    <tableColumn id="4" xr3:uid="{33DF7616-D8DB-45A4-8F31-C8D58F0C6B9A}" uniqueName="4" name="Team1Goals" queryTableFieldId="4"/>
    <tableColumn id="5" xr3:uid="{0B17A8CF-B2D8-453E-9802-7BC59D43255F}" uniqueName="5" name="Team1Behinds" queryTableFieldId="5"/>
    <tableColumn id="6" xr3:uid="{C4FD6868-3F9C-4CFB-93F4-2245444D0C02}" uniqueName="6" name="Team2Goals" queryTableFieldId="6"/>
    <tableColumn id="7" xr3:uid="{CFE6C79F-AC0F-406C-B9AC-4FD6BFDBD03D}" uniqueName="7" name="Team2Behinds" queryTableFieldId="7"/>
    <tableColumn id="8" xr3:uid="{D986E504-0FA8-44F6-A35B-139E4F31349E}" uniqueName="8" name="StartTime" queryTableFieldId="8" dataDxfId="85"/>
    <tableColumn id="9" xr3:uid="{762DA836-4F44-499E-9128-3ECFB9BFCD48}" uniqueName="9" name="RoundNum" queryTableFieldId="9"/>
    <tableColumn id="10" xr3:uid="{B4F8C9C9-8A75-4728-90C2-41C68ACD3DBE}" uniqueName="10" name="SubRound" queryTableFieldId="10"/>
    <tableColumn id="11" xr3:uid="{C037085F-089E-4D47-A6B0-80FA009B200B}" uniqueName="11" name="VenueID" queryTableFieldId="11"/>
    <tableColumn id="12" xr3:uid="{7B164271-E4B6-4710-BDB9-6377FA70D9A1}" uniqueName="12" name="Quarter" queryTableFieldId="12"/>
    <tableColumn id="13" xr3:uid="{91D5C2EF-7794-436A-B79A-6FC0DDD8DDE7}" uniqueName="13" name="IsGame1" queryTableFieldId="13"/>
    <tableColumn id="14" xr3:uid="{33F72BD7-FEFE-4B74-A530-2D572CE1CDCC}" uniqueName="14" name="MatchYear" queryTableFieldId="14" dataDxfId="84"/>
    <tableColumn id="15" xr3:uid="{BF15D044-C9F1-4D3F-92B5-ADC56463C448}" uniqueName="15" name="TVNetwork" queryTableFieldId="15" dataDxfId="83"/>
    <tableColumn id="16" xr3:uid="{DBB9FFA4-418E-4D9E-9217-BE84149FC526}" uniqueName="16" name="Comments" queryTableFieldId="16" dataDxfId="82"/>
    <tableColumn id="17" xr3:uid="{A5CBE9BD-A7DE-44AF-999D-47531EDC9842}" uniqueName="17" name="DefaultPowerScore" queryTableFieldId="17"/>
  </tableColumns>
  <tableStyleInfo name="TableStyleMedium7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E1548AF-7480-4DED-86A7-14F812AC90D4}" name="zTippingResultsThisRound" displayName="zTippingResultsThisRound" ref="A1:I188" tableType="queryTable" totalsRowShown="0">
  <autoFilter ref="A1:I188" xr:uid="{8E1548AF-7480-4DED-86A7-14F812AC90D4}"/>
  <tableColumns count="9">
    <tableColumn id="1" xr3:uid="{2E82DF4A-564A-4A9F-A645-AB016CFBE4D5}" uniqueName="1" name="TipperID" queryTableFieldId="1"/>
    <tableColumn id="2" xr3:uid="{41447F75-1769-47DC-95DC-193D5E628655}" uniqueName="2" name="RoundNum" queryTableFieldId="2"/>
    <tableColumn id="3" xr3:uid="{B59B48D2-F6B4-4F75-AE14-EAA9C259B60C}" uniqueName="3" name="ThisRoundTippingPoints" queryTableFieldId="3"/>
    <tableColumn id="4" xr3:uid="{85597D18-5E10-4647-8E22-1B4A4E01D790}" uniqueName="4" name="ThisRoundPowerTippingPoints" queryTableFieldId="4"/>
    <tableColumn id="5" xr3:uid="{C4AE122F-EB62-4753-8A12-B0A1F5622D8C}" uniqueName="5" name="ThisRoundShawTippingPoints" queryTableFieldId="5"/>
    <tableColumn id="6" xr3:uid="{4B3CD53B-FBBA-4461-824D-3FBA0EC48D30}" uniqueName="6" name="TotalPointsGame1" queryTableFieldId="6"/>
    <tableColumn id="7" xr3:uid="{2E0A9192-B542-4D7C-BA63-630396624AAC}" uniqueName="7" name="TipsEntered" queryTableFieldId="7"/>
    <tableColumn id="8" xr3:uid="{E219BF30-A003-4F45-851F-9FBF4E19646D}" uniqueName="8" name="Game1PointsDiff" queryTableFieldId="8"/>
    <tableColumn id="9" xr3:uid="{F93571B3-A8E5-4DA7-855B-773CBA07C593}" uniqueName="9" name="Wildcard" queryTableFieldId="9"/>
  </tableColumns>
  <tableStyleInfo name="TableStyleMedium7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76A4E1B-B8B9-4DF2-9B95-B7353FEDAFD9}" name="zHotTipSurvivors" displayName="zHotTipSurvivors" ref="A1:D32" tableType="queryTable" totalsRowShown="0">
  <autoFilter ref="A1:D32" xr:uid="{076A4E1B-B8B9-4DF2-9B95-B7353FEDAFD9}"/>
  <tableColumns count="4">
    <tableColumn id="1" xr3:uid="{0FE471C4-C98B-4DFD-A015-2D8F66CC3414}" uniqueName="1" name="TipperID" queryTableFieldId="1"/>
    <tableColumn id="2" xr3:uid="{51132CDF-41C4-4DE7-8D54-4188A903DDCA}" uniqueName="2" name="FirstName" queryTableFieldId="2"/>
    <tableColumn id="3" xr3:uid="{0AD7E8FE-2C92-4A56-A346-2170A559BD2B}" uniqueName="3" name="Surname" queryTableFieldId="3"/>
    <tableColumn id="4" xr3:uid="{6E466CDF-CBCE-47FF-B38D-8F70FD45E472}" uniqueName="4" name="HotTipsScore" queryTableFieldId="4"/>
  </tableColumns>
  <tableStyleInfo name="TableStyleMedium7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7EE209BC-7802-4F8D-A274-93CC76E04E75}" name="zHotTipSurvivorsPreviousRound" displayName="zHotTipSurvivorsPreviousRound" ref="A1:D2" tableType="queryTable" insertRow="1" totalsRowShown="0">
  <autoFilter ref="A1:D2" xr:uid="{7EE209BC-7802-4F8D-A274-93CC76E04E75}"/>
  <tableColumns count="4">
    <tableColumn id="1" xr3:uid="{67069020-84DE-4961-8A73-A7FA880B1251}" uniqueName="1" name="TipperID" queryTableFieldId="1"/>
    <tableColumn id="2" xr3:uid="{C22E87D8-3312-4CC3-AA45-C404B6983051}" uniqueName="2" name="FirstName" queryTableFieldId="2"/>
    <tableColumn id="3" xr3:uid="{089C747E-BFA9-4147-AA20-73047BF7DC34}" uniqueName="3" name="Surname" queryTableFieldId="3"/>
    <tableColumn id="4" xr3:uid="{D1271376-EFCB-4EC6-8073-8E3891123724}" uniqueName="4" name="HotTipsScore" queryTableFieldId="4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769B9F5D-AD06-4313-BCAB-A9B0E82A1907}" name="TeamLadderPositions__315" displayName="TeamLadderPositions__315" ref="A1:F9" tableType="queryTable" totalsRowShown="0">
  <autoFilter ref="A1:F9" xr:uid="{5D292888-7A35-4322-9CC8-8486A13BC0F5}"/>
  <tableColumns count="6">
    <tableColumn id="1" xr3:uid="{4D478C18-A5D1-4DA6-A257-C583F9468A14}" uniqueName="1" name="TeamLadderID" queryTableFieldId="1"/>
    <tableColumn id="2" xr3:uid="{0402E96D-7EA8-460B-A287-6D936DC6B675}" uniqueName="2" name="TeamID" queryTableFieldId="2"/>
    <tableColumn id="3" xr3:uid="{6061A1E3-CB4A-4F3F-8BDE-3764A58D2849}" uniqueName="3" name="RoundNum" queryTableFieldId="3"/>
    <tableColumn id="4" xr3:uid="{AD2F2C67-CF1D-4966-860F-030E5AE19D82}" uniqueName="4" name="LadderPos" queryTableFieldId="4"/>
    <tableColumn id="5" xr3:uid="{829BCC3C-E375-45D3-A099-77DB6E1EDDE1}" uniqueName="5" name="CompetitionPoints" queryTableFieldId="5"/>
    <tableColumn id="6" xr3:uid="{FB131E92-7723-4811-B1FE-ABFC74411FF9}" uniqueName="6" name="Include" queryTableFieldId="6" dataDxfId="121">
      <calculatedColumnFormula>TeamLadderPositions__315[[#This Row],[RoundNum]]=$H$1</calculatedColumnFormula>
    </tableColumn>
  </tableColumns>
  <tableStyleInfo name="TableStyleMedium7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2695802C-CDC3-463F-ACC8-05B65B5FB2C2}" name="zHotTipsUsed" displayName="zHotTipsUsed" ref="A1:F271" tableType="queryTable" totalsRowShown="0">
  <autoFilter ref="A1:F271" xr:uid="{2695802C-CDC3-463F-ACC8-05B65B5FB2C2}">
    <filterColumn colId="2">
      <filters>
        <filter val="110"/>
      </filters>
    </filterColumn>
    <filterColumn colId="4">
      <filters>
        <filter val="1"/>
        <filter val="10"/>
        <filter val="11"/>
        <filter val="12"/>
        <filter val="13"/>
        <filter val="14"/>
        <filter val="15"/>
        <filter val="16"/>
        <filter val="17"/>
        <filter val="18"/>
        <filter val="2"/>
        <filter val="3"/>
        <filter val="4"/>
        <filter val="5"/>
        <filter val="6"/>
        <filter val="7"/>
        <filter val="8"/>
        <filter val="9"/>
      </filters>
    </filterColumn>
  </autoFilter>
  <tableColumns count="6">
    <tableColumn id="1" xr3:uid="{7E3FE7C9-0252-4C43-BCAB-D87548D0758C}" uniqueName="1" name="OptionName" queryTableFieldId="1" dataDxfId="81"/>
    <tableColumn id="2" xr3:uid="{0C3405CF-DFFC-41FF-AABF-946A64EE4900}" uniqueName="2" name="OptionValue" queryTableFieldId="2" dataDxfId="80"/>
    <tableColumn id="3" xr3:uid="{311EAE91-851C-497D-88CB-1BF31BA4659B}" uniqueName="3" name="TipperID" queryTableFieldId="3"/>
    <tableColumn id="4" xr3:uid="{2FB4023E-AFB5-4E1C-ACD7-3D03C3444587}" uniqueName="4" name="RoundNum" queryTableFieldId="4"/>
    <tableColumn id="5" xr3:uid="{C1602866-2351-4539-B81A-6AAF79656A11}" uniqueName="5" name="HotTipTeamID" queryTableFieldId="5"/>
    <tableColumn id="6" xr3:uid="{55A2E1EA-3933-4128-A078-43DA6D9DEBB3}" uniqueName="6" name="Key" queryTableFieldId="6" dataDxfId="79">
      <calculatedColumnFormula>_xlfn.CONCAT(zHotTipsUsed[[#This Row],[TipperID]],"/",zHotTipsUsed[[#This Row],[RoundNum]])</calculatedColumnFormula>
    </tableColumn>
  </tableColumns>
  <tableStyleInfo name="TableStyleMedium7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2765275D-5998-4BA5-8191-339D049076D2}" name="Tippers" displayName="Tippers" ref="A1:AG191" tableType="queryTable" totalsRowShown="0">
  <autoFilter ref="A1:AG191" xr:uid="{2765275D-5998-4BA5-8191-339D049076D2}"/>
  <tableColumns count="33">
    <tableColumn id="1" xr3:uid="{82EB270F-2B9D-48BE-98B1-6C9D4C989408}" uniqueName="1" name="TipperID" queryTableFieldId="1"/>
    <tableColumn id="2" xr3:uid="{E598C28C-6CA9-453F-A2A3-C244A73F80B1}" uniqueName="2" name="UserID" queryTableFieldId="2" dataDxfId="78"/>
    <tableColumn id="3" xr3:uid="{65D09202-A004-4507-968C-C05F83BA5EB1}" uniqueName="3" name="FirstName" queryTableFieldId="3" dataDxfId="77"/>
    <tableColumn id="4" xr3:uid="{F0A32E17-C516-4180-AAB9-D51D38A095B6}" uniqueName="4" name="Surname" queryTableFieldId="4" dataDxfId="76"/>
    <tableColumn id="5" xr3:uid="{297FC22C-FC2C-40EE-BDC8-E2D8695CA553}" uniqueName="5" name="EmailAddress" queryTableFieldId="5" dataDxfId="75"/>
    <tableColumn id="6" xr3:uid="{84AE2156-CD4A-45ED-964A-B1D8D8FFF40D}" uniqueName="6" name="Company" queryTableFieldId="6" dataDxfId="74"/>
    <tableColumn id="7" xr3:uid="{4E274ED6-E8D2-4739-AEFB-0E3B350785CC}" uniqueName="7" name="Gender" queryTableFieldId="7" dataDxfId="73"/>
    <tableColumn id="8" xr3:uid="{6B14FC3A-B148-4368-A45D-0FA47A2525BE}" uniqueName="8" name="AuroraDivision" queryTableFieldId="8" dataDxfId="72"/>
    <tableColumn id="9" xr3:uid="{A5004E5A-09A7-479B-8A26-D13F915F6184}" uniqueName="9" name="Region" queryTableFieldId="9" dataDxfId="71"/>
    <tableColumn id="10" xr3:uid="{786E4BFF-D782-4396-9ECC-2B3B7B509FAC}" uniqueName="10" name="TeamFollowed" queryTableFieldId="10"/>
    <tableColumn id="11" xr3:uid="{C9D0D9CD-E8EB-4BE0-952B-6D46F6D2876A}" uniqueName="11" name="EntryReceiptSent" queryTableFieldId="11" dataDxfId="70"/>
    <tableColumn id="12" xr3:uid="{7F689C27-CF2C-46D7-89B7-45B2B7438667}" uniqueName="12" name="PaidDate" queryTableFieldId="12" dataDxfId="69"/>
    <tableColumn id="13" xr3:uid="{F9C9863C-56F6-4881-9346-53DDF11774EC}" uniqueName="13" name="PaidTo" queryTableFieldId="13" dataDxfId="68"/>
    <tableColumn id="14" xr3:uid="{DFC6FA25-AB29-41BD-B22E-A55A3061F429}" uniqueName="14" name="PaidEmailReceiptSent" queryTableFieldId="14" dataDxfId="67"/>
    <tableColumn id="15" xr3:uid="{B3FA88CF-0D2D-4662-9300-C02874AE4068}" uniqueName="15" name="ExpectedSentFrom" queryTableFieldId="15" dataDxfId="66"/>
    <tableColumn id="16" xr3:uid="{5B4EDE20-DD43-4B15-996A-A13DF2D77F23}" uniqueName="16" name="LadderEmailFrom" queryTableFieldId="16" dataDxfId="65"/>
    <tableColumn id="17" xr3:uid="{5A03312E-1AEE-4100-8329-20BE11748C72}" uniqueName="17" name="LadderReceiptRequested" queryTableFieldId="17"/>
    <tableColumn id="18" xr3:uid="{A4D24A67-63DE-4C3D-BF3D-4E76A21193FC}" uniqueName="18" name="LadderReceiptSent" queryTableFieldId="18" dataDxfId="64"/>
    <tableColumn id="19" xr3:uid="{0131E433-453C-4887-8D0D-78493BAB9BF7}" uniqueName="19" name="Comments" queryTableFieldId="19" dataDxfId="63"/>
    <tableColumn id="20" xr3:uid="{139F3281-1C3B-491B-A78E-257EA1037101}" uniqueName="20" name="Active" queryTableFieldId="20"/>
    <tableColumn id="21" xr3:uid="{C2880F4C-F684-4A8E-8FA0-1B99D00EF934}" uniqueName="21" name="PrizesWon" queryTableFieldId="21"/>
    <tableColumn id="22" xr3:uid="{C01E0849-D49E-4AE3-ABB4-0E715AD42451}" uniqueName="22" name="AttendingBash" queryTableFieldId="22" dataDxfId="62"/>
    <tableColumn id="23" xr3:uid="{CD69CF7F-7D58-4E49-94B3-E3F4D99C9E77}" uniqueName="23" name="NumberAttendingBash" queryTableFieldId="23"/>
    <tableColumn id="24" xr3:uid="{FFB9F78B-8244-47BA-9E33-18B13148FA2B}" uniqueName="24" name="InroducedBy" queryTableFieldId="24"/>
    <tableColumn id="25" xr3:uid="{CEBE186D-1341-442D-82C5-9F8747566139}" uniqueName="25" name="LoginID" queryTableFieldId="25"/>
    <tableColumn id="26" xr3:uid="{2613F619-85BC-431D-925B-1E6B3D4D522E}" uniqueName="26" name="PaidCode" queryTableFieldId="26"/>
    <tableColumn id="27" xr3:uid="{59DFA71D-31AF-4F53-915A-AC78C8FFF340}" uniqueName="27" name="TipReminderSent" queryTableFieldId="27" dataDxfId="61"/>
    <tableColumn id="28" xr3:uid="{55BEA456-613E-47D4-8443-10163BF56661}" uniqueName="28" name="IntroducedByText" queryTableFieldId="28" dataDxfId="60"/>
    <tableColumn id="29" xr3:uid="{52E8DDF6-FEE8-4135-B371-EFB45C4E24EB}" uniqueName="29" name="LadderReminderSent" queryTableFieldId="29" dataDxfId="59"/>
    <tableColumn id="30" xr3:uid="{7FACA7B3-0B68-410F-BB36-EB0B53E9578B}" uniqueName="30" name="Archive" queryTableFieldId="30"/>
    <tableColumn id="31" xr3:uid="{DCEA8B40-386D-4708-91B2-CD39C7B607FF}" uniqueName="31" name="Supports.TeamName" queryTableFieldId="31" dataDxfId="58"/>
    <tableColumn id="32" xr3:uid="{4CEBC6BE-BCF7-4CC1-9C8A-D97503919B77}" uniqueName="32" name="Supports.TeamNickName" queryTableFieldId="32" dataDxfId="57"/>
    <tableColumn id="33" xr3:uid="{96168022-7DC0-44FB-BEB2-A4EB079A2A43}" uniqueName="33" name="Supports.TeamAbbrev" queryTableFieldId="33" dataDxfId="56"/>
  </tableColumns>
  <tableStyleInfo name="TableStyleMedium7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9B70A2C2-B82C-4291-B7F4-236DC62615CF}" name="TipperLadderPositions" displayName="TipperLadderPositions" ref="A1:F188" tableType="queryTable" totalsRowShown="0">
  <autoFilter ref="A1:F188" xr:uid="{9B70A2C2-B82C-4291-B7F4-236DC62615CF}"/>
  <tableColumns count="6">
    <tableColumn id="1" xr3:uid="{F72DFD1A-24D6-44E1-92AB-589B1B2C57B3}" uniqueName="1" name="TipperLadderID" queryTableFieldId="1"/>
    <tableColumn id="3" xr3:uid="{47DE54C8-1B79-42B7-9D46-F7073FA20858}" uniqueName="3" name="TipperID" queryTableFieldId="3"/>
    <tableColumn id="4" xr3:uid="{527A359E-682B-4AB0-B3CD-9B5ECB8BA999}" uniqueName="4" name="RoundNum" queryTableFieldId="4"/>
    <tableColumn id="5" xr3:uid="{B83BAF7F-D012-4716-888C-08335A676E33}" uniqueName="5" name="LadderPos" queryTableFieldId="5"/>
    <tableColumn id="6" xr3:uid="{CC4C34A7-9107-4DD7-BDC3-C4B18794F2DB}" uniqueName="6" name="TippingPoints" queryTableFieldId="6"/>
    <tableColumn id="7" xr3:uid="{E00CDCFE-DCF1-4C6F-BFDC-0F0108FEB5AC}" uniqueName="7" name="CompetitionID" queryTableFieldId="7"/>
  </tableColumns>
  <tableStyleInfo name="TableStyleMedium7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E39828AD-9F63-4FCF-9CF0-C63ECBAD6F89}" name="zTippingResultsPower" displayName="zTippingResultsPower" ref="A1:M188" tableType="queryTable" totalsRowShown="0">
  <autoFilter ref="A1:M188" xr:uid="{E39828AD-9F63-4FCF-9CF0-C63ECBAD6F89}"/>
  <tableColumns count="13">
    <tableColumn id="1" xr3:uid="{02613EB6-A4D5-4CC1-B575-589B40855FA5}" uniqueName="1" name="TipperID" queryTableFieldId="1"/>
    <tableColumn id="2" xr3:uid="{3F3B1C39-6E84-4C6D-B115-18ED470BC0D4}" uniqueName="2" name="FirstName" queryTableFieldId="2" dataDxfId="55"/>
    <tableColumn id="3" xr3:uid="{C583FA3E-56C9-4CB7-93B4-AD3B5E8415ED}" uniqueName="3" name="Surname" queryTableFieldId="3" dataDxfId="54"/>
    <tableColumn id="4" xr3:uid="{610D5573-DD84-4AD6-B6D0-CDD916209CE6}" uniqueName="4" name="NumMatches" queryTableFieldId="4"/>
    <tableColumn id="5" xr3:uid="{59DD8E4A-2AB0-46C6-8C9C-D689C7B7567D}" uniqueName="5" name="HitRate" queryTableFieldId="5"/>
    <tableColumn id="6" xr3:uid="{0821F663-2D74-42B0-8119-6387D2C75797}" uniqueName="6" name="JustRand" queryTableFieldId="6"/>
    <tableColumn id="7" xr3:uid="{52371A80-9275-4775-A3C7-9CBBC242729A}" uniqueName="7" name="PrizesWon" queryTableFieldId="7"/>
    <tableColumn id="8" xr3:uid="{C1287E1E-F282-4028-BB62-9511610960F2}" uniqueName="8" name="HasPaid" queryTableFieldId="8"/>
    <tableColumn id="9" xr3:uid="{FFD16481-BE40-41BC-A62F-696DA25F94AA}" uniqueName="9" name="TotalPowerTippingPoints" queryTableFieldId="9"/>
    <tableColumn id="10" xr3:uid="{6200A312-17C9-40A7-B920-6671A344A52A}" uniqueName="10" name="TipsCorrect" queryTableFieldId="10"/>
    <tableColumn id="11" xr3:uid="{6A10F635-5656-4F59-9853-1AFF9F107EAE}" uniqueName="11" name="PowerHitRate" queryTableFieldId="11"/>
    <tableColumn id="12" xr3:uid="{F13CBCEC-925E-45B8-B3DD-E8488DFF63FF}" uniqueName="12" name="ThisRoundTippingPoints" queryTableFieldId="12"/>
    <tableColumn id="13" xr3:uid="{4C90FE6A-A58E-4A76-8757-0D1DEF1179CD}" uniqueName="13" name="ThisRoundPowerTippingPoints" queryTableFieldId="13"/>
  </tableColumns>
  <tableStyleInfo name="TableStyleMedium7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22A9E399-7ADA-4FAE-9C2D-9333A53E7A6A}" name="zTippingResultsByRegion" displayName="zTippingResultsByRegion" ref="A1:C3" tableType="queryTable" totalsRowShown="0">
  <autoFilter ref="A1:C3" xr:uid="{22A9E399-7ADA-4FAE-9C2D-9333A53E7A6A}"/>
  <sortState xmlns:xlrd2="http://schemas.microsoft.com/office/spreadsheetml/2017/richdata2" ref="A2:C3">
    <sortCondition descending="1" ref="A3"/>
  </sortState>
  <tableColumns count="3">
    <tableColumn id="1" xr3:uid="{8D2F06F4-0D20-48C7-A41B-7A1261BE0963}" uniqueName="1" name="HitRate" queryTableFieldId="1" dataDxfId="53" dataCellStyle="Percent"/>
    <tableColumn id="2" xr3:uid="{347DA0CE-FA9D-4587-B779-6166888A2A4A}" uniqueName="2" name="NumTippers" queryTableFieldId="2"/>
    <tableColumn id="3" xr3:uid="{CCB7D1BC-F432-4EB7-B322-4ED325282494}" uniqueName="3" name="Region" queryTableFieldId="3"/>
  </tableColumns>
  <tableStyleInfo name="TableStyleMedium7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80EDAA0A-9679-4D3A-98AC-83E939847BA9}" name="zTippingResultsByGender" displayName="zTippingResultsByGender" ref="A1:C3" tableType="queryTable" totalsRowShown="0">
  <autoFilter ref="A1:C3" xr:uid="{80EDAA0A-9679-4D3A-98AC-83E939847BA9}">
    <filterColumn colId="2">
      <customFilters>
        <customFilter operator="notEqual" val=" "/>
      </customFilters>
    </filterColumn>
  </autoFilter>
  <sortState xmlns:xlrd2="http://schemas.microsoft.com/office/spreadsheetml/2017/richdata2" ref="A2:C3">
    <sortCondition descending="1" ref="A3"/>
  </sortState>
  <tableColumns count="3">
    <tableColumn id="1" xr3:uid="{CB9ABB7B-47A2-4328-8F26-D60C32D8EB6B}" uniqueName="1" name="HitRate" queryTableFieldId="1" dataDxfId="52" dataCellStyle="Percent"/>
    <tableColumn id="2" xr3:uid="{B7EE3D45-EB9B-4B16-A4C1-B99E71915236}" uniqueName="2" name="NumTippers" queryTableFieldId="2"/>
    <tableColumn id="3" xr3:uid="{8E32B064-6EC3-40C4-BEEC-3B1493FEFBFA}" uniqueName="3" name="Gender" queryTableFieldId="3"/>
  </tableColumns>
  <tableStyleInfo name="TableStyleMedium7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4331D6FF-3C0F-4A48-A9C4-A02ACE9FC7AE}" name="zLadder10yr" displayName="zLadder10yr" ref="A1:K19" tableType="queryTable" totalsRowShown="0">
  <autoFilter ref="A1:K19" xr:uid="{4331D6FF-3C0F-4A48-A9C4-A02ACE9FC7AE}"/>
  <tableColumns count="11">
    <tableColumn id="1" xr3:uid="{C4DFB04B-CCF6-4AB7-B50F-F0F359297105}" uniqueName="1" name="Played" queryTableFieldId="1"/>
    <tableColumn id="2" xr3:uid="{74A73C63-AA04-4A98-B14B-4E9BFEC8D841}" uniqueName="2" name="TeamID" queryTableFieldId="2"/>
    <tableColumn id="3" xr3:uid="{75EB32D9-3D9B-40F6-8FF5-0F7148E11E93}" uniqueName="3" name="TeamName" queryTableFieldId="3" dataDxfId="51"/>
    <tableColumn id="4" xr3:uid="{3C953B36-9219-49F7-9E7F-D0601DF6F3E5}" uniqueName="4" name="ScoreFor" queryTableFieldId="4" dataDxfId="50" dataCellStyle="Comma"/>
    <tableColumn id="5" xr3:uid="{79FBA61F-18AB-4818-B045-DDC5358CDA9B}" uniqueName="5" name="ScoreAgainst" queryTableFieldId="5" dataDxfId="49" dataCellStyle="Comma"/>
    <tableColumn id="6" xr3:uid="{DAE97C54-336F-4620-A8D4-82EB44438E88}" uniqueName="6" name="Wins" queryTableFieldId="6"/>
    <tableColumn id="7" xr3:uid="{CC4BB260-81CA-425E-9DE6-67FAC48F616B}" uniqueName="7" name="Draws" queryTableFieldId="7"/>
    <tableColumn id="8" xr3:uid="{E21B3D7C-464F-44A4-8372-F305EB69942F}" uniqueName="8" name="Losses" queryTableFieldId="8"/>
    <tableColumn id="9" xr3:uid="{20CA589A-B090-4D42-8F1E-0A653BD39E92}" uniqueName="9" name="LadderPoints" queryTableFieldId="9"/>
    <tableColumn id="10" xr3:uid="{05D5C447-BCF3-410E-88E0-63FCF2820216}" uniqueName="10" name="Percentage" queryTableFieldId="10" dataDxfId="48" dataCellStyle="Percent"/>
    <tableColumn id="11" xr3:uid="{E7BDDDA8-6EE2-49F3-9431-166240EA4900}" uniqueName="11" name="LogoFileName" queryTableFieldId="11" dataDxfId="47"/>
  </tableColumns>
  <tableStyleInfo name="TableStyleMedium7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70B4597D-1A5B-4804-AE82-9368FCDD45FB}" name="zTippingResultsWinnerThisRound" displayName="zTippingResultsWinnerThisRound" ref="A1:H2" tableType="queryTable" totalsRowShown="0">
  <autoFilter ref="A1:H2" xr:uid="{70B4597D-1A5B-4804-AE82-9368FCDD45FB}"/>
  <tableColumns count="8">
    <tableColumn id="1" xr3:uid="{B40441E2-B9E9-44C6-AA91-FB8D49392CB1}" uniqueName="1" name="TipperID" queryTableFieldId="1"/>
    <tableColumn id="2" xr3:uid="{A794642C-9990-4C2F-A16A-FF0D8C7A5852}" uniqueName="2" name="FirstName" queryTableFieldId="2"/>
    <tableColumn id="3" xr3:uid="{59077036-C3E9-4E2E-A410-33DCF212B6B5}" uniqueName="3" name="Surname" queryTableFieldId="3"/>
    <tableColumn id="4" xr3:uid="{631D1CF4-A313-49AB-964A-80430CE91A1A}" uniqueName="4" name="RoundNum" queryTableFieldId="4"/>
    <tableColumn id="5" xr3:uid="{F005F9C1-321C-4DB2-90C8-E61C0BE78300}" uniqueName="5" name="ThisRoundTippingPoints" queryTableFieldId="5"/>
    <tableColumn id="6" xr3:uid="{DF5C8B52-EF83-429C-936A-A64A938BABC8}" uniqueName="6" name="TotalPointsGame1" queryTableFieldId="6"/>
    <tableColumn id="7" xr3:uid="{A96B6561-18C2-44B3-B229-70174CA3C662}" uniqueName="7" name="TipsEntered" queryTableFieldId="7"/>
    <tableColumn id="8" xr3:uid="{4236749B-D9FF-44E6-8D6F-6DE6E6681932}" uniqueName="8" name="Game1PointsDiff" queryTableFieldId="8"/>
  </tableColumns>
  <tableStyleInfo name="TableStyleMedium7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9C13222F-E9F8-4F9A-8701-32E1D03D25B0}" name="zTippingResultsWinnerThisRoundPaid__2" displayName="zTippingResultsWinnerThisRoundPaid__2" ref="A1:H3" tableType="queryTable" totalsRowShown="0">
  <autoFilter ref="A1:H3" xr:uid="{9C13222F-E9F8-4F9A-8701-32E1D03D25B0}"/>
  <tableColumns count="8">
    <tableColumn id="1" xr3:uid="{F7F15DF1-5951-4E80-BADD-80F652DC1679}" uniqueName="1" name="TipperID" queryTableFieldId="1"/>
    <tableColumn id="2" xr3:uid="{27B7784E-1EA1-4F0D-B589-1C17F668CC3D}" uniqueName="2" name="FirstName" queryTableFieldId="2" dataDxfId="46"/>
    <tableColumn id="3" xr3:uid="{2768AE22-D790-43E8-B556-5BF9FE0FF832}" uniqueName="3" name="Surname" queryTableFieldId="3" dataDxfId="45"/>
    <tableColumn id="4" xr3:uid="{8C9EE0F8-17ED-42AE-8F6A-64757B288A1E}" uniqueName="4" name="RoundNum" queryTableFieldId="4"/>
    <tableColumn id="5" xr3:uid="{FEE3635E-293D-43FB-909B-6C20F798B1D2}" uniqueName="5" name="ThisRoundTippingPoints" queryTableFieldId="5"/>
    <tableColumn id="6" xr3:uid="{4DF48592-B912-4460-8484-229D1F192256}" uniqueName="6" name="TotalPointsGame1" queryTableFieldId="6"/>
    <tableColumn id="7" xr3:uid="{F278572B-1EFD-4C91-A1F9-40E8DCC2B393}" uniqueName="7" name="TipsEntered" queryTableFieldId="7"/>
    <tableColumn id="8" xr3:uid="{3224CC26-D84D-413C-8D42-7DF921C44CD3}" uniqueName="8" name="Game1PointsDiff" queryTableFieldId="8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4" tableType="queryTable" totalsRowShown="0">
  <autoFilter ref="A1:E24" xr:uid="{E3B16A05-0867-4AAE-BC84-5268F70A18DC}"/>
  <tableColumns count="5">
    <tableColumn id="1" xr3:uid="{7D5F45CC-E583-45AA-931F-F6AC2F9CA340}" uniqueName="1" name="GroupID" queryTableFieldId="1"/>
    <tableColumn id="2" xr3:uid="{D1EEDE98-075F-46B3-B9D1-E022EFF6ABFF}" uniqueName="2" name="GroupName" queryTableFieldId="2" dataDxfId="120"/>
    <tableColumn id="3" xr3:uid="{757F1CA1-D531-4AFF-ABF5-3D505FC2FA34}" uniqueName="3" name="Active" queryTableFieldId="3"/>
    <tableColumn id="4" xr3:uid="{4C31A9C1-3873-4B48-939D-9AF9C520E9DB}" uniqueName="4" name="EnteredDate" queryTableFieldId="4" dataDxfId="119"/>
    <tableColumn id="5" xr3:uid="{88997879-AB8F-441E-8700-5D942C7E2540}" uniqueName="5" name="IncludeInGroupChallenge" queryTableFieldId="5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172" tableType="queryTable" totalsRowShown="0">
  <autoFilter ref="A1:AB172" xr:uid="{74843CB9-8D8C-45D8-A2A8-E6FDFF8502FA}"/>
  <tableColumns count="28">
    <tableColumn id="1" xr3:uid="{CDD8A117-A83F-467A-9B83-DF953FEB5ED0}" uniqueName="1" name="IncludeInGroup" queryTableFieldId="1"/>
    <tableColumn id="2" xr3:uid="{83E956D8-6EF6-427D-ADC6-6808E54A3BBE}" uniqueName="2" name="SendGroup" queryTableFieldId="2"/>
    <tableColumn id="3" xr3:uid="{8C4B2F39-E3E2-467C-BCC3-82E2BB5478FE}" uniqueName="3" name="GroupID" queryTableFieldId="3"/>
    <tableColumn id="4" xr3:uid="{8E98E399-965B-48BD-933B-93B4B59D291F}" uniqueName="4" name="GroupName" queryTableFieldId="4" dataDxfId="118"/>
    <tableColumn id="5" xr3:uid="{6AAABDFB-554F-45EC-8C6F-C7F3B3F4F61E}" uniqueName="5" name="Active" queryTableFieldId="5"/>
    <tableColumn id="6" xr3:uid="{35A74BF0-67F2-4A83-9369-38EB728E18F0}" uniqueName="6" name="TipperID" queryTableFieldId="6"/>
    <tableColumn id="7" xr3:uid="{16E7E640-7C8F-4292-A748-2E54156FC17F}" uniqueName="7" name="FirstName" queryTableFieldId="7" dataDxfId="117"/>
    <tableColumn id="8" xr3:uid="{CA57353C-9132-4DB5-BC5D-0A96C0D08B99}" uniqueName="8" name="Surname" queryTableFieldId="8" dataDxfId="116"/>
    <tableColumn id="9" xr3:uid="{95F4D036-AF3B-48F7-95B2-18566E7ED59E}" uniqueName="9" name="TipsCorrect" queryTableFieldId="9"/>
    <tableColumn id="10" xr3:uid="{AFC08596-04E3-44D9-BA6C-B5ABD5076696}" uniqueName="10" name="WildcardTips" queryTableFieldId="10"/>
    <tableColumn id="11" xr3:uid="{40F3636B-86B8-4DE1-8750-1FDD43DEC440}" uniqueName="11" name="TotalPoints" queryTableFieldId="11"/>
    <tableColumn id="12" xr3:uid="{BC82B5F9-9FAE-41A6-A33D-ECDFB4D94C4F}" uniqueName="12" name="PercentTipped" queryTableFieldId="12"/>
    <tableColumn id="13" xr3:uid="{5283016A-E986-43CA-8A52-18FE0B6ED098}" uniqueName="13" name="Gender" queryTableFieldId="13" dataDxfId="115"/>
    <tableColumn id="14" xr3:uid="{76166202-DAEF-415E-83D9-2BCBBC8D289A}" uniqueName="14" name="Region" queryTableFieldId="14" dataDxfId="114"/>
    <tableColumn id="15" xr3:uid="{2D5DECE2-07CA-4EC1-B6CE-90B184DA0DAF}" uniqueName="15" name="TeamFollowed" queryTableFieldId="15"/>
    <tableColumn id="16" xr3:uid="{B6B4224E-5C3B-414B-A526-ECF65C97452C}" uniqueName="16" name="Company" queryTableFieldId="16" dataDxfId="113"/>
    <tableColumn id="17" xr3:uid="{533A32D2-F636-491C-BC61-714BAFDC03C8}" uniqueName="17" name="JustRand" queryTableFieldId="17"/>
    <tableColumn id="18" xr3:uid="{D50F9215-D326-4488-B011-389AD3DE3004}" uniqueName="18" name="TipsEntered" queryTableFieldId="18"/>
    <tableColumn id="19" xr3:uid="{67707AB9-AC21-41CE-9C74-13DD403EEB24}" uniqueName="19" name="TotalPointsGame1" queryTableFieldId="19"/>
    <tableColumn id="20" xr3:uid="{40E26267-204E-42F6-A4A8-F78B79894AF1}" uniqueName="20" name="WildcardThisRound" queryTableFieldId="20"/>
    <tableColumn id="21" xr3:uid="{922ADB6F-3BF5-4B2F-9AF0-72220BB8CC44}" uniqueName="21" name="LastPos" queryTableFieldId="21"/>
    <tableColumn id="22" xr3:uid="{AFB5474D-0BE0-4809-B8B2-BE2DC06C76F0}" uniqueName="22" name="PrizesWon" queryTableFieldId="22"/>
    <tableColumn id="23" xr3:uid="{56617A2A-FE09-47FC-B726-512286E229B2}" uniqueName="23" name="HasPaid" queryTableFieldId="23"/>
    <tableColumn id="24" xr3:uid="{B2673565-8A27-4B00-844F-6B28C5E26063}" uniqueName="24" name="LadderTipsCorrect" queryTableFieldId="24"/>
    <tableColumn id="25" xr3:uid="{41CF8D5F-5A2D-43D0-A98F-0231D29B1451}" uniqueName="25" name="LadderTipsCorrectThisRound" queryTableFieldId="25"/>
    <tableColumn id="26" xr3:uid="{072F643C-A14B-4AB0-AEBF-1E52D6C40085}" uniqueName="26" name="NumMatches" queryTableFieldId="26"/>
    <tableColumn id="27" xr3:uid="{92282E00-84B1-41B7-B650-400C86097CC4}" uniqueName="27" name="ThisRoundTippingPoints" queryTableFieldId="27"/>
    <tableColumn id="28" xr3:uid="{BADF29BA-AD24-4650-8183-304DE4C5F16D}" uniqueName="28" name="ThisRoundPowerTippingPoints" queryTableFieldId="28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1F14B5DB-D658-43D5-A67F-1D3F17B41DC8}" name="RoundTips" displayName="RoundTips" ref="A1:T191" tableType="queryTable" totalsRowShown="0">
  <autoFilter ref="A1:T191" xr:uid="{1F14B5DB-D658-43D5-A67F-1D3F17B41DC8}"/>
  <tableColumns count="20">
    <tableColumn id="1" xr3:uid="{C752141B-EA3D-43C1-9239-CA968571DB62}" uniqueName="1" name="RoundTipID" queryTableFieldId="1"/>
    <tableColumn id="2" xr3:uid="{DC95C707-1C16-4843-BAF3-BB5E88B0E0F1}" uniqueName="2" name="TipperID" queryTableFieldId="2"/>
    <tableColumn id="3" xr3:uid="{80E18D6B-24D7-4B72-8CB5-F9677D95DD0A}" uniqueName="3" name="RoundNum" queryTableFieldId="3"/>
    <tableColumn id="4" xr3:uid="{842835CD-0731-4B26-988B-62508DCB26D5}" uniqueName="4" name="Wildcard" queryTableFieldId="4"/>
    <tableColumn id="5" xr3:uid="{C224DC70-D0D0-4F0F-AE0F-0838AD81E4D6}" uniqueName="5" name="HotTipTeamID" queryTableFieldId="5"/>
    <tableColumn id="6" xr3:uid="{94B49825-5E33-418E-B1CB-6F7CA9DCA662}" uniqueName="6" name="TotalPointsGame1" queryTableFieldId="6"/>
    <tableColumn id="7" xr3:uid="{37C10866-BE15-493B-BE46-42380ADBD6F3}" uniqueName="7" name="DateTimeEntered" queryTableFieldId="7" dataDxfId="112"/>
    <tableColumn id="8" xr3:uid="{79B1E4F9-3B24-4EE9-969A-6963AF528795}" uniqueName="8" name="TipsEntered" queryTableFieldId="8"/>
    <tableColumn id="9" xr3:uid="{E94E89CE-1288-48F9-A19B-8824B1669D65}" uniqueName="9" name="RandomTips" queryTableFieldId="9"/>
    <tableColumn id="10" xr3:uid="{C609933A-EED1-401B-A861-0C236CD16CA7}" uniqueName="10" name="ReceivedTipEmailFrom" queryTableFieldId="10" dataDxfId="111"/>
    <tableColumn id="11" xr3:uid="{4298551D-CDB5-4BEC-B8FF-2E4E3261D5EC}" uniqueName="11" name="ReceiptRequested" queryTableFieldId="11"/>
    <tableColumn id="12" xr3:uid="{9314D2A2-7427-4644-8342-72C6225E01AD}" uniqueName="12" name="ReceiptSent" queryTableFieldId="12" dataDxfId="110"/>
    <tableColumn id="13" xr3:uid="{5CB8B0EA-DDA4-4E1E-8688-4EEC88C54079}" uniqueName="13" name="FullDetailResults" queryTableFieldId="13"/>
    <tableColumn id="14" xr3:uid="{C99CD2E1-7F5C-492B-8AB0-67886504F017}" uniqueName="14" name="FullDetailResultsSent" queryTableFieldId="14" dataDxfId="109"/>
    <tableColumn id="15" xr3:uid="{6C97DDE8-B2D6-4600-ACF6-9A4CF0241CF7}" uniqueName="15" name="SpecialTip" queryTableFieldId="15"/>
    <tableColumn id="16" xr3:uid="{2AE39E75-2DA0-4363-83EC-D0A7218AC624}" uniqueName="16" name="SpecialTip2" queryTableFieldId="16"/>
    <tableColumn id="17" xr3:uid="{56C1ECD6-5927-4844-8FF9-DF21E35C4509}" uniqueName="17" name="SpecialTipText" queryTableFieldId="17" dataDxfId="108"/>
    <tableColumn id="18" xr3:uid="{520C551A-D632-4E0B-A3E3-EB2F77595744}" uniqueName="18" name="HotTipTeam.TeamName" queryTableFieldId="18" dataDxfId="107"/>
    <tableColumn id="19" xr3:uid="{E21CCFA0-963D-4861-8CB4-ADA64C39ED22}" uniqueName="19" name="HotTipTeam.TeamNickName" queryTableFieldId="19" dataDxfId="106"/>
    <tableColumn id="20" xr3:uid="{A7C2ED1F-9C6D-438D-B827-3494878B3376}" uniqueName="20" name="HotTipTeam.TeamAbbrev" queryTableFieldId="20" dataDxfId="105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49F6253-1097-4D65-849B-56238EDB9FC6}" name="Matches" displayName="Matches" ref="A1:AC5" tableType="queryTable" totalsRowShown="0">
  <tableColumns count="29">
    <tableColumn id="1" xr3:uid="{117F2AD1-FDDF-4525-802E-816968E8CB81}" uniqueName="1" name="MatchID" queryTableFieldId="1"/>
    <tableColumn id="2" xr3:uid="{B4BA5737-F9A4-4F79-AEDE-003DB932D33C}" uniqueName="2" name="Team1ID" queryTableFieldId="2"/>
    <tableColumn id="3" xr3:uid="{7BDF1163-ADF6-4A71-8F93-010DB027C0E9}" uniqueName="3" name="Team2ID" queryTableFieldId="3"/>
    <tableColumn id="4" xr3:uid="{FC05E6E2-6C81-4D69-B987-C0D6B3638D2E}" uniqueName="4" name="Team1Goals" queryTableFieldId="4"/>
    <tableColumn id="5" xr3:uid="{F7480853-4B9D-4EE5-B827-8E94EB7C7987}" uniqueName="5" name="Team1Behinds" queryTableFieldId="5"/>
    <tableColumn id="6" xr3:uid="{3C02ACC1-5748-4FC9-B2A6-24C6B82A9DC5}" uniqueName="6" name="Team2Goals" queryTableFieldId="6"/>
    <tableColumn id="7" xr3:uid="{6A84B196-9B5D-442A-84B6-00C57C7A1D25}" uniqueName="7" name="Team2Behinds" queryTableFieldId="7"/>
    <tableColumn id="8" xr3:uid="{E4871975-1210-49C6-912C-2C19A3CC5ED6}" uniqueName="8" name="StartTime" queryTableFieldId="8" dataDxfId="104"/>
    <tableColumn id="9" xr3:uid="{7C18968D-C87E-4B03-B41F-E02E54D84926}" uniqueName="9" name="RoundNum" queryTableFieldId="9"/>
    <tableColumn id="10" xr3:uid="{6D31562E-6A04-4B92-ABCD-88BB0A7FBE6E}" uniqueName="10" name="SubRound" queryTableFieldId="10"/>
    <tableColumn id="11" xr3:uid="{3C0B5F2C-7C7C-4984-9743-9E510CC3F665}" uniqueName="11" name="VenueID" queryTableFieldId="11"/>
    <tableColumn id="12" xr3:uid="{49C8AAAD-C6F7-436E-BECA-D47B7AE096A0}" uniqueName="12" name="Quarter" queryTableFieldId="12"/>
    <tableColumn id="13" xr3:uid="{7121D8B9-56FB-4E27-BFD5-4C04FB71F634}" uniqueName="13" name="IsGame1" queryTableFieldId="13"/>
    <tableColumn id="14" xr3:uid="{DB2B1AB3-23E1-4B40-A4A9-F3CBE0DCA0EC}" uniqueName="14" name="MatchYear" queryTableFieldId="14" dataDxfId="103"/>
    <tableColumn id="15" xr3:uid="{33461941-5156-4A92-99C5-2C90A0B32281}" uniqueName="15" name="TVNetwork" queryTableFieldId="15" dataDxfId="102"/>
    <tableColumn id="16" xr3:uid="{47125B96-3746-4F61-82B3-BE5B2467CD73}" uniqueName="16" name="Comments" queryTableFieldId="16" dataDxfId="101"/>
    <tableColumn id="17" xr3:uid="{787D9974-E9AB-4BB1-A303-E43D5B7E17A6}" uniqueName="17" name="DefaultPowerScore" queryTableFieldId="17"/>
    <tableColumn id="18" xr3:uid="{E1D363ED-6AEA-408B-A5E0-E413536C8E05}" uniqueName="18" name="Teams.1.TeamName" queryTableFieldId="18" dataDxfId="100"/>
    <tableColumn id="19" xr3:uid="{696DB184-A881-477C-84CA-4536CD7C4CE1}" uniqueName="19" name="Teams.1.TeamNickName" queryTableFieldId="19" dataDxfId="99"/>
    <tableColumn id="20" xr3:uid="{6C35C582-30AE-4FDF-8007-34A7CFC01ABD}" uniqueName="20" name="Teams.1.TeamAbbrev" queryTableFieldId="20" dataDxfId="98"/>
    <tableColumn id="21" xr3:uid="{39AB202E-844F-4338-B26B-5A8AB25BB281}" uniqueName="21" name="Teams.2.TeamName" queryTableFieldId="21" dataDxfId="97"/>
    <tableColumn id="22" xr3:uid="{AA7C717B-6943-4D7E-A3E5-2B51A914977A}" uniqueName="22" name="Teams.2.TeamNickName" queryTableFieldId="22" dataDxfId="96"/>
    <tableColumn id="23" xr3:uid="{BABC0CA7-0F65-4CD9-A382-85369F3E3197}" uniqueName="23" name="Teams.2.TeamAbbrev" queryTableFieldId="23" dataDxfId="95"/>
    <tableColumn id="24" xr3:uid="{975416FD-9F31-44AB-821B-8184185BB6E7}" uniqueName="24" name="Team1Score" queryTableFieldId="24"/>
    <tableColumn id="25" xr3:uid="{8AB473CB-F1C0-4070-8F83-C6F70800250D}" uniqueName="25" name="Team2Score" queryTableFieldId="25"/>
    <tableColumn id="26" xr3:uid="{70280A74-050E-414F-9D8E-682B82B689DD}" uniqueName="26" name="Loser" queryTableFieldId="26"/>
    <tableColumn id="27" xr3:uid="{971EF8EE-B37B-4514-8CF2-936952FCD4A7}" uniqueName="27" name="Winner" queryTableFieldId="27"/>
    <tableColumn id="28" xr3:uid="{33C97A02-4DC2-4377-8856-9867CC775412}" uniqueName="28" name="Draw" queryTableFieldId="29"/>
    <tableColumn id="29" xr3:uid="{BDB49131-A6FD-4764-A020-301DB54DA354}" uniqueName="29" name="WinnerTeamID" queryTableFieldId="30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CAEB9BE3-ED6D-4ACA-BCBD-1C8F8D80310B}" name="TeamLadderPositions" displayName="TeamLadderPositions" ref="A1:E9" tableType="queryTable" totalsRowShown="0">
  <autoFilter ref="A1:E9" xr:uid="{CAEB9BE3-ED6D-4ACA-BCBD-1C8F8D80310B}"/>
  <tableColumns count="5">
    <tableColumn id="1" xr3:uid="{B0BFBD2D-E795-4AC6-8B27-AC5F16BE711F}" uniqueName="1" name="TeamLadderID" queryTableFieldId="1"/>
    <tableColumn id="2" xr3:uid="{854A216D-F05A-47B4-956A-2E65D4DC876B}" uniqueName="2" name="TeamID" queryTableFieldId="2"/>
    <tableColumn id="3" xr3:uid="{9E80EB54-2A89-49FC-92E5-F5FC8669B37E}" uniqueName="3" name="RoundNum" queryTableFieldId="3"/>
    <tableColumn id="4" xr3:uid="{652B0424-05BD-40A9-89B0-93AAA22D6780}" uniqueName="4" name="LadderPos" queryTableFieldId="4"/>
    <tableColumn id="5" xr3:uid="{A50247AD-9198-4C71-B1D3-DB210F7EA886}" uniqueName="5" name="CompetitionPoints" queryTableFieldId="5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238EA69-CF9B-4A90-B993-2E2240CE9895}" name="zInvalidWildcards" displayName="zInvalidWildcards" ref="A1:F2" tableType="queryTable" insertRow="1" totalsRowShown="0">
  <autoFilter ref="A1:F2" xr:uid="{9238EA69-CF9B-4A90-B993-2E2240CE9895}"/>
  <tableColumns count="6">
    <tableColumn id="1" xr3:uid="{DAAA5E01-A319-49E4-9EEE-8761DAABAD09}" uniqueName="1" name="TipperID" queryTableFieldId="1"/>
    <tableColumn id="2" xr3:uid="{B77DA7C4-E074-4F0E-97D9-78F3ED127FFD}" uniqueName="2" name="FirstName" queryTableFieldId="2"/>
    <tableColumn id="3" xr3:uid="{C945A197-8EAC-476C-A4CE-94A536826A53}" uniqueName="3" name="Surname" queryTableFieldId="3"/>
    <tableColumn id="4" xr3:uid="{BCD6F477-1F72-4997-9D39-7A40740431B5}" uniqueName="4" name="RoundNum" queryTableFieldId="4"/>
    <tableColumn id="5" xr3:uid="{F10F9199-251A-4A6B-9251-54FFAD6B859D}" uniqueName="5" name="Wildcard" queryTableFieldId="5"/>
    <tableColumn id="6" xr3:uid="{DABBEB1B-C09E-4130-BCBB-C4A865FF902F}" uniqueName="6" name="DateTimeEntered" queryTableFieldId="6" dataDxfId="94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392E57E6-39EF-4EBA-ACC8-FF7EEBE74830}" name="zInvalidTips" displayName="zInvalidTips" ref="A1:L2" tableType="queryTable" insertRow="1" totalsRowShown="0">
  <autoFilter ref="A1:L2" xr:uid="{392E57E6-39EF-4EBA-ACC8-FF7EEBE74830}"/>
  <tableColumns count="12">
    <tableColumn id="1" xr3:uid="{50B7E292-F6F7-4044-BC9B-78CBF9EFB912}" uniqueName="1" name="TipID" queryTableFieldId="1"/>
    <tableColumn id="2" xr3:uid="{90E4EAC9-443A-4AAC-B01B-A3D0673721AC}" uniqueName="2" name="TipperID" queryTableFieldId="2"/>
    <tableColumn id="3" xr3:uid="{ECD012FB-75D2-4799-A8A9-D392F41F976D}" uniqueName="3" name="MatchID" queryTableFieldId="3"/>
    <tableColumn id="4" xr3:uid="{66921FC3-8758-42A8-83E2-C52822CFCBBF}" uniqueName="4" name="TippedTeamID" queryTableFieldId="4"/>
    <tableColumn id="5" xr3:uid="{2E51236A-1479-423E-BD7C-8BE16EBF9AB6}" uniqueName="5" name="DateTimeEntered" queryTableFieldId="5" dataDxfId="93"/>
    <tableColumn id="6" xr3:uid="{EB171B52-26AF-4F99-82B5-6E7599E23B99}" uniqueName="6" name="IsLadderTip" queryTableFieldId="6"/>
    <tableColumn id="7" xr3:uid="{1BD1B96C-5450-4E18-AB7E-B49A7000C676}" uniqueName="7" name="Team1ID" queryTableFieldId="7"/>
    <tableColumn id="8" xr3:uid="{46AB187E-246F-4BF6-B115-8D2FA21DD9BA}" uniqueName="8" name="Team2ID" queryTableFieldId="8"/>
    <tableColumn id="9" xr3:uid="{41BF7B91-A9F7-45D6-82B8-B131BEF972E3}" uniqueName="9" name="TeamName" queryTableFieldId="9"/>
    <tableColumn id="10" xr3:uid="{94EC105D-8EC0-4CD6-92B8-050AE91CCBCA}" uniqueName="10" name="FirstName" queryTableFieldId="10"/>
    <tableColumn id="11" xr3:uid="{E794D7B3-BDE1-426A-84F6-5F98BF3D2FA9}" uniqueName="11" name="Surname" queryTableFieldId="11"/>
    <tableColumn id="12" xr3:uid="{ECDBD6E9-836D-4B7D-95ED-8016552626F8}" uniqueName="12" name="RoundNum" queryTableFieldId="1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P10" dT="2023-04-10T10:38:17.85" personId="{8773ED8B-D31F-46C0-B586-7A011C160A1B}" id="{5985AD1D-4BFA-4165-8C47-06BD4C38D769}">
    <text>Bold text = Wildcard this round
Grey text = Wildcard earlier in the year</text>
  </threadedComment>
  <threadedComment ref="AD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U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3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4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5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6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7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8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D00EF-6409-4E87-84E3-562E6F463610}">
  <sheetPr codeName="Sheet2">
    <tabColor theme="5" tint="0.59999389629810485"/>
  </sheetPr>
  <dimension ref="A1:L19"/>
  <sheetViews>
    <sheetView workbookViewId="0"/>
  </sheetViews>
  <sheetFormatPr defaultRowHeight="14.5" x14ac:dyDescent="0.35"/>
  <cols>
    <col min="2" max="2" width="8.81640625" bestFit="1" customWidth="1"/>
    <col min="3" max="3" width="9.7265625" bestFit="1" customWidth="1"/>
    <col min="4" max="4" width="12.81640625" bestFit="1" customWidth="1"/>
    <col min="5" max="5" width="10.54296875" bestFit="1" customWidth="1"/>
    <col min="6" max="6" width="14.1796875" bestFit="1" customWidth="1"/>
    <col min="7" max="7" width="7.26953125" bestFit="1" customWidth="1"/>
    <col min="8" max="8" width="8.26953125" bestFit="1" customWidth="1"/>
    <col min="9" max="9" width="8.54296875" bestFit="1" customWidth="1"/>
    <col min="10" max="10" width="14.26953125" bestFit="1" customWidth="1"/>
    <col min="11" max="11" width="12.7265625" style="76" bestFit="1" customWidth="1"/>
    <col min="12" max="12" width="32.453125" bestFit="1" customWidth="1"/>
  </cols>
  <sheetData>
    <row r="1" spans="1:12" x14ac:dyDescent="0.35">
      <c r="A1" s="119" t="s">
        <v>26</v>
      </c>
      <c r="B1" t="s">
        <v>803</v>
      </c>
      <c r="C1" t="s">
        <v>72</v>
      </c>
      <c r="D1" t="s">
        <v>659</v>
      </c>
      <c r="E1" t="s">
        <v>804</v>
      </c>
      <c r="F1" t="s">
        <v>805</v>
      </c>
      <c r="G1" t="s">
        <v>806</v>
      </c>
      <c r="H1" t="s">
        <v>807</v>
      </c>
      <c r="I1" t="s">
        <v>808</v>
      </c>
      <c r="J1" t="s">
        <v>809</v>
      </c>
      <c r="K1" s="76" t="s">
        <v>810</v>
      </c>
      <c r="L1" t="s">
        <v>662</v>
      </c>
    </row>
    <row r="2" spans="1:12" x14ac:dyDescent="0.35">
      <c r="A2" s="120" cm="1">
        <f t="array" ref="A2:A19">_xlfn.SEQUENCE(18)</f>
        <v>1</v>
      </c>
      <c r="B2">
        <v>1</v>
      </c>
      <c r="C2">
        <v>17</v>
      </c>
      <c r="D2" t="s">
        <v>726</v>
      </c>
      <c r="E2">
        <v>99</v>
      </c>
      <c r="F2">
        <v>60</v>
      </c>
      <c r="G2">
        <v>1</v>
      </c>
      <c r="H2">
        <v>0</v>
      </c>
      <c r="I2">
        <v>0</v>
      </c>
      <c r="J2">
        <v>4</v>
      </c>
      <c r="K2" s="76">
        <v>1.65</v>
      </c>
      <c r="L2" t="s">
        <v>728</v>
      </c>
    </row>
    <row r="3" spans="1:12" x14ac:dyDescent="0.35">
      <c r="A3" s="121">
        <v>2</v>
      </c>
      <c r="B3">
        <v>1</v>
      </c>
      <c r="C3">
        <v>18</v>
      </c>
      <c r="D3" t="s">
        <v>729</v>
      </c>
      <c r="E3">
        <v>114</v>
      </c>
      <c r="F3">
        <v>82</v>
      </c>
      <c r="G3">
        <v>1</v>
      </c>
      <c r="H3">
        <v>0</v>
      </c>
      <c r="I3">
        <v>0</v>
      </c>
      <c r="J3">
        <v>4</v>
      </c>
      <c r="K3" s="76">
        <v>1.3902439024390243</v>
      </c>
      <c r="L3" t="s">
        <v>732</v>
      </c>
    </row>
    <row r="4" spans="1:12" x14ac:dyDescent="0.35">
      <c r="A4" s="120">
        <v>3</v>
      </c>
      <c r="B4">
        <v>1</v>
      </c>
      <c r="C4">
        <v>6</v>
      </c>
      <c r="D4" t="s">
        <v>683</v>
      </c>
      <c r="E4">
        <v>86</v>
      </c>
      <c r="F4">
        <v>64</v>
      </c>
      <c r="G4">
        <v>1</v>
      </c>
      <c r="H4">
        <v>0</v>
      </c>
      <c r="I4">
        <v>0</v>
      </c>
      <c r="J4">
        <v>4</v>
      </c>
      <c r="K4" s="76">
        <v>1.34375</v>
      </c>
      <c r="L4" t="s">
        <v>686</v>
      </c>
    </row>
    <row r="5" spans="1:12" x14ac:dyDescent="0.35">
      <c r="A5" s="121">
        <v>4</v>
      </c>
      <c r="B5">
        <v>1</v>
      </c>
      <c r="C5">
        <v>9</v>
      </c>
      <c r="D5" t="s">
        <v>695</v>
      </c>
      <c r="E5">
        <v>86</v>
      </c>
      <c r="F5">
        <v>85</v>
      </c>
      <c r="G5">
        <v>1</v>
      </c>
      <c r="H5">
        <v>0</v>
      </c>
      <c r="I5">
        <v>0</v>
      </c>
      <c r="J5">
        <v>4</v>
      </c>
      <c r="K5" s="76">
        <v>1.0117647058823529</v>
      </c>
      <c r="L5" t="s">
        <v>698</v>
      </c>
    </row>
    <row r="6" spans="1:12" x14ac:dyDescent="0.35">
      <c r="A6" s="120">
        <v>5</v>
      </c>
      <c r="B6">
        <v>1</v>
      </c>
      <c r="C6">
        <v>5</v>
      </c>
      <c r="D6" t="s">
        <v>679</v>
      </c>
      <c r="E6">
        <v>85</v>
      </c>
      <c r="F6">
        <v>86</v>
      </c>
      <c r="G6">
        <v>0</v>
      </c>
      <c r="H6">
        <v>0</v>
      </c>
      <c r="I6">
        <v>1</v>
      </c>
      <c r="J6">
        <v>0</v>
      </c>
      <c r="K6" s="76">
        <v>0.98837209302325579</v>
      </c>
      <c r="L6" t="s">
        <v>682</v>
      </c>
    </row>
    <row r="7" spans="1:12" x14ac:dyDescent="0.35">
      <c r="A7" s="121">
        <v>6</v>
      </c>
      <c r="B7">
        <v>1</v>
      </c>
      <c r="C7">
        <v>16</v>
      </c>
      <c r="D7" t="s">
        <v>722</v>
      </c>
      <c r="E7">
        <v>64</v>
      </c>
      <c r="F7">
        <v>86</v>
      </c>
      <c r="G7">
        <v>0</v>
      </c>
      <c r="H7">
        <v>0</v>
      </c>
      <c r="I7">
        <v>1</v>
      </c>
      <c r="J7">
        <v>0</v>
      </c>
      <c r="K7" s="76">
        <v>0.7441860465116279</v>
      </c>
      <c r="L7" t="s">
        <v>725</v>
      </c>
    </row>
    <row r="8" spans="1:12" x14ac:dyDescent="0.35">
      <c r="A8" s="120">
        <v>7</v>
      </c>
      <c r="B8">
        <v>1</v>
      </c>
      <c r="C8">
        <v>8</v>
      </c>
      <c r="D8" t="s">
        <v>691</v>
      </c>
      <c r="E8">
        <v>82</v>
      </c>
      <c r="F8">
        <v>114</v>
      </c>
      <c r="G8">
        <v>0</v>
      </c>
      <c r="H8">
        <v>0</v>
      </c>
      <c r="I8">
        <v>1</v>
      </c>
      <c r="J8">
        <v>0</v>
      </c>
      <c r="K8" s="76">
        <v>0.7192982456140351</v>
      </c>
      <c r="L8" t="s">
        <v>694</v>
      </c>
    </row>
    <row r="9" spans="1:12" ht="15" thickBot="1" x14ac:dyDescent="0.4">
      <c r="A9" s="124">
        <v>8</v>
      </c>
      <c r="B9" s="122">
        <v>1</v>
      </c>
      <c r="C9" s="122">
        <v>11</v>
      </c>
      <c r="D9" s="122" t="s">
        <v>703</v>
      </c>
      <c r="E9" s="122">
        <v>60</v>
      </c>
      <c r="F9" s="122">
        <v>99</v>
      </c>
      <c r="G9" s="122">
        <v>0</v>
      </c>
      <c r="H9" s="122">
        <v>0</v>
      </c>
      <c r="I9" s="122">
        <v>1</v>
      </c>
      <c r="J9" s="122">
        <v>0</v>
      </c>
      <c r="K9" s="123">
        <v>0.60606060606060608</v>
      </c>
      <c r="L9" s="122" t="s">
        <v>706</v>
      </c>
    </row>
    <row r="10" spans="1:12" x14ac:dyDescent="0.35">
      <c r="A10" s="120">
        <v>9</v>
      </c>
    </row>
    <row r="11" spans="1:12" x14ac:dyDescent="0.35">
      <c r="A11" s="121">
        <v>10</v>
      </c>
    </row>
    <row r="12" spans="1:12" x14ac:dyDescent="0.35">
      <c r="A12" s="120">
        <v>11</v>
      </c>
    </row>
    <row r="13" spans="1:12" x14ac:dyDescent="0.35">
      <c r="A13" s="121">
        <v>12</v>
      </c>
    </row>
    <row r="14" spans="1:12" x14ac:dyDescent="0.35">
      <c r="A14" s="120">
        <v>13</v>
      </c>
    </row>
    <row r="15" spans="1:12" x14ac:dyDescent="0.35">
      <c r="A15" s="121">
        <v>14</v>
      </c>
    </row>
    <row r="16" spans="1:12" x14ac:dyDescent="0.35">
      <c r="A16" s="120">
        <v>15</v>
      </c>
    </row>
    <row r="17" spans="1:1" x14ac:dyDescent="0.35">
      <c r="A17" s="121">
        <v>16</v>
      </c>
    </row>
    <row r="18" spans="1:1" x14ac:dyDescent="0.35">
      <c r="A18" s="120">
        <v>17</v>
      </c>
    </row>
    <row r="19" spans="1:1" x14ac:dyDescent="0.35">
      <c r="A19" s="121">
        <v>18</v>
      </c>
    </row>
  </sheetData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7CDB4-0559-41C8-A2EC-6654F24A84CD}">
  <sheetPr codeName="Sheet39">
    <tabColor theme="5" tint="0.59999389629810485"/>
  </sheetPr>
  <dimension ref="A1:E19"/>
  <sheetViews>
    <sheetView workbookViewId="0"/>
  </sheetViews>
  <sheetFormatPr defaultRowHeight="14.5" x14ac:dyDescent="0.35"/>
  <cols>
    <col min="4" max="4" width="17.81640625" customWidth="1"/>
    <col min="5" max="5" width="21.81640625" customWidth="1"/>
  </cols>
  <sheetData>
    <row r="1" spans="1:5" s="2" customFormat="1" ht="29" x14ac:dyDescent="0.35">
      <c r="A1" s="115" t="s">
        <v>654</v>
      </c>
      <c r="B1" s="115" t="s">
        <v>72</v>
      </c>
      <c r="C1" s="115" t="s">
        <v>655</v>
      </c>
      <c r="D1" s="115" t="s">
        <v>656</v>
      </c>
      <c r="E1" s="115" t="s">
        <v>657</v>
      </c>
    </row>
    <row r="2" spans="1:5" x14ac:dyDescent="0.35">
      <c r="A2" s="116" cm="1">
        <f t="array" ref="A2:A19">_xlfn.SEQUENCE(18)</f>
        <v>1</v>
      </c>
      <c r="B2" s="116" cm="1">
        <f t="array" ref="B2:B9">zLadder__2[TeamID]</f>
        <v>17</v>
      </c>
      <c r="C2" s="116" cm="1">
        <f t="array" ref="C2:C19">_xlfn.SEQUENCE(18,1,ThisRoundNum,0)</f>
        <v>0</v>
      </c>
      <c r="D2" s="116" cm="1">
        <f t="array" ref="D2:D19">_xlfn.SEQUENCE(18)</f>
        <v>1</v>
      </c>
      <c r="E2" s="116" cm="1">
        <f t="array" ref="E2:E9">+zLadder__2[LadderPoints]</f>
        <v>4</v>
      </c>
    </row>
    <row r="3" spans="1:5" x14ac:dyDescent="0.35">
      <c r="A3">
        <v>2</v>
      </c>
      <c r="B3">
        <v>18</v>
      </c>
      <c r="C3">
        <v>0</v>
      </c>
      <c r="D3">
        <v>2</v>
      </c>
      <c r="E3">
        <v>4</v>
      </c>
    </row>
    <row r="4" spans="1:5" x14ac:dyDescent="0.35">
      <c r="A4">
        <v>3</v>
      </c>
      <c r="B4">
        <v>6</v>
      </c>
      <c r="C4">
        <v>0</v>
      </c>
      <c r="D4">
        <v>3</v>
      </c>
      <c r="E4">
        <v>4</v>
      </c>
    </row>
    <row r="5" spans="1:5" x14ac:dyDescent="0.35">
      <c r="A5">
        <v>4</v>
      </c>
      <c r="B5">
        <v>9</v>
      </c>
      <c r="C5">
        <v>0</v>
      </c>
      <c r="D5">
        <v>4</v>
      </c>
      <c r="E5">
        <v>4</v>
      </c>
    </row>
    <row r="6" spans="1:5" x14ac:dyDescent="0.35">
      <c r="A6">
        <v>5</v>
      </c>
      <c r="B6">
        <v>5</v>
      </c>
      <c r="C6">
        <v>0</v>
      </c>
      <c r="D6">
        <v>5</v>
      </c>
      <c r="E6">
        <v>0</v>
      </c>
    </row>
    <row r="7" spans="1:5" x14ac:dyDescent="0.35">
      <c r="A7">
        <v>6</v>
      </c>
      <c r="B7">
        <v>16</v>
      </c>
      <c r="C7">
        <v>0</v>
      </c>
      <c r="D7">
        <v>6</v>
      </c>
      <c r="E7">
        <v>0</v>
      </c>
    </row>
    <row r="8" spans="1:5" x14ac:dyDescent="0.35">
      <c r="A8">
        <v>7</v>
      </c>
      <c r="B8">
        <v>8</v>
      </c>
      <c r="C8">
        <v>0</v>
      </c>
      <c r="D8">
        <v>7</v>
      </c>
      <c r="E8">
        <v>0</v>
      </c>
    </row>
    <row r="9" spans="1:5" x14ac:dyDescent="0.35">
      <c r="A9">
        <v>8</v>
      </c>
      <c r="B9">
        <v>11</v>
      </c>
      <c r="C9">
        <v>0</v>
      </c>
      <c r="D9">
        <v>8</v>
      </c>
      <c r="E9">
        <v>0</v>
      </c>
    </row>
    <row r="10" spans="1:5" x14ac:dyDescent="0.35">
      <c r="A10">
        <v>9</v>
      </c>
      <c r="C10">
        <v>0</v>
      </c>
      <c r="D10">
        <v>9</v>
      </c>
    </row>
    <row r="11" spans="1:5" x14ac:dyDescent="0.35">
      <c r="A11">
        <v>10</v>
      </c>
      <c r="C11">
        <v>0</v>
      </c>
      <c r="D11">
        <v>10</v>
      </c>
    </row>
    <row r="12" spans="1:5" x14ac:dyDescent="0.35">
      <c r="A12">
        <v>11</v>
      </c>
      <c r="C12">
        <v>0</v>
      </c>
      <c r="D12">
        <v>11</v>
      </c>
    </row>
    <row r="13" spans="1:5" x14ac:dyDescent="0.35">
      <c r="A13">
        <v>12</v>
      </c>
      <c r="C13">
        <v>0</v>
      </c>
      <c r="D13">
        <v>12</v>
      </c>
    </row>
    <row r="14" spans="1:5" x14ac:dyDescent="0.35">
      <c r="A14">
        <v>13</v>
      </c>
      <c r="C14">
        <v>0</v>
      </c>
      <c r="D14">
        <v>13</v>
      </c>
    </row>
    <row r="15" spans="1:5" x14ac:dyDescent="0.35">
      <c r="A15">
        <v>14</v>
      </c>
      <c r="C15">
        <v>0</v>
      </c>
      <c r="D15">
        <v>14</v>
      </c>
    </row>
    <row r="16" spans="1:5" x14ac:dyDescent="0.35">
      <c r="A16">
        <v>15</v>
      </c>
      <c r="C16">
        <v>0</v>
      </c>
      <c r="D16">
        <v>15</v>
      </c>
    </row>
    <row r="17" spans="1:4" x14ac:dyDescent="0.35">
      <c r="A17">
        <v>16</v>
      </c>
      <c r="C17">
        <v>0</v>
      </c>
      <c r="D17">
        <v>16</v>
      </c>
    </row>
    <row r="18" spans="1:4" x14ac:dyDescent="0.35">
      <c r="A18">
        <v>17</v>
      </c>
      <c r="C18">
        <v>0</v>
      </c>
      <c r="D18">
        <v>17</v>
      </c>
    </row>
    <row r="19" spans="1:4" x14ac:dyDescent="0.35">
      <c r="A19">
        <v>18</v>
      </c>
      <c r="C19">
        <v>0</v>
      </c>
      <c r="D19">
        <v>18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FB7E3-4E98-4294-9CEE-3C08092D092C}">
  <sheetPr codeName="Sheet12">
    <tabColor theme="3" tint="0.59999389629810485"/>
  </sheetPr>
  <dimension ref="A1:T191"/>
  <sheetViews>
    <sheetView workbookViewId="0"/>
  </sheetViews>
  <sheetFormatPr defaultRowHeight="14.5" x14ac:dyDescent="0.35"/>
  <cols>
    <col min="1" max="1" width="13.1796875" bestFit="1" customWidth="1"/>
    <col min="2" max="2" width="10.26953125" bestFit="1" customWidth="1"/>
    <col min="3" max="3" width="12.81640625" bestFit="1" customWidth="1"/>
    <col min="4" max="4" width="10.7265625" bestFit="1" customWidth="1"/>
    <col min="5" max="5" width="15.26953125" bestFit="1" customWidth="1"/>
    <col min="6" max="6" width="18.7265625" bestFit="1" customWidth="1"/>
    <col min="7" max="7" width="17.81640625" bestFit="1" customWidth="1"/>
    <col min="8" max="8" width="13.1796875" bestFit="1" customWidth="1"/>
    <col min="9" max="9" width="13.7265625" bestFit="1" customWidth="1"/>
    <col min="10" max="10" width="36" bestFit="1" customWidth="1"/>
    <col min="11" max="11" width="18.453125" bestFit="1" customWidth="1"/>
    <col min="12" max="12" width="13.26953125" bestFit="1" customWidth="1"/>
    <col min="13" max="13" width="16.81640625" bestFit="1" customWidth="1"/>
    <col min="14" max="14" width="20.7265625" bestFit="1" customWidth="1"/>
    <col min="15" max="15" width="11.7265625" bestFit="1" customWidth="1"/>
    <col min="16" max="16" width="12.7265625" bestFit="1" customWidth="1"/>
    <col min="17" max="17" width="15.26953125" bestFit="1" customWidth="1"/>
    <col min="18" max="18" width="24" bestFit="1" customWidth="1"/>
    <col min="19" max="19" width="27.7265625" bestFit="1" customWidth="1"/>
    <col min="20" max="20" width="25.1796875" bestFit="1" customWidth="1"/>
  </cols>
  <sheetData>
    <row r="1" spans="1:20" x14ac:dyDescent="0.35">
      <c r="A1" t="s">
        <v>738</v>
      </c>
      <c r="B1" t="s">
        <v>42</v>
      </c>
      <c r="C1" t="s">
        <v>655</v>
      </c>
      <c r="D1" t="s">
        <v>29</v>
      </c>
      <c r="E1" t="s">
        <v>739</v>
      </c>
      <c r="F1" t="s">
        <v>632</v>
      </c>
      <c r="G1" t="s">
        <v>736</v>
      </c>
      <c r="H1" t="s">
        <v>54</v>
      </c>
      <c r="I1" t="s">
        <v>740</v>
      </c>
      <c r="J1" t="s">
        <v>741</v>
      </c>
      <c r="K1" t="s">
        <v>742</v>
      </c>
      <c r="L1" t="s">
        <v>743</v>
      </c>
      <c r="M1" t="s">
        <v>744</v>
      </c>
      <c r="N1" t="s">
        <v>745</v>
      </c>
      <c r="O1" t="s">
        <v>746</v>
      </c>
      <c r="P1" t="s">
        <v>747</v>
      </c>
      <c r="Q1" t="s">
        <v>748</v>
      </c>
      <c r="R1" t="s">
        <v>749</v>
      </c>
      <c r="S1" t="s">
        <v>750</v>
      </c>
      <c r="T1" t="s">
        <v>751</v>
      </c>
    </row>
    <row r="2" spans="1:20" x14ac:dyDescent="0.35">
      <c r="A2">
        <v>11508</v>
      </c>
      <c r="B2">
        <v>7</v>
      </c>
      <c r="C2">
        <v>0</v>
      </c>
      <c r="D2" t="b">
        <v>0</v>
      </c>
      <c r="E2">
        <v>5</v>
      </c>
      <c r="F2">
        <v>154</v>
      </c>
      <c r="G2" s="4">
        <v>45358.651392708336</v>
      </c>
      <c r="H2" t="b">
        <v>1</v>
      </c>
      <c r="I2" t="b">
        <v>0</v>
      </c>
      <c r="J2" t="s">
        <v>393</v>
      </c>
      <c r="K2" t="b">
        <v>0</v>
      </c>
      <c r="L2" s="4"/>
      <c r="M2" t="b">
        <v>1</v>
      </c>
      <c r="N2" s="4"/>
      <c r="O2">
        <v>0</v>
      </c>
      <c r="R2" t="s">
        <v>679</v>
      </c>
      <c r="S2" t="s">
        <v>680</v>
      </c>
      <c r="T2" t="s">
        <v>681</v>
      </c>
    </row>
    <row r="3" spans="1:20" x14ac:dyDescent="0.35">
      <c r="A3">
        <v>11509</v>
      </c>
      <c r="B3">
        <v>9</v>
      </c>
      <c r="C3">
        <v>0</v>
      </c>
      <c r="D3" t="b">
        <v>0</v>
      </c>
      <c r="E3">
        <v>17</v>
      </c>
      <c r="F3">
        <v>153</v>
      </c>
      <c r="G3" s="4">
        <v>45358.340208182868</v>
      </c>
      <c r="H3" t="b">
        <v>1</v>
      </c>
      <c r="I3" t="b">
        <v>0</v>
      </c>
      <c r="J3" t="s">
        <v>541</v>
      </c>
      <c r="K3" t="b">
        <v>0</v>
      </c>
      <c r="L3" s="4"/>
      <c r="M3" t="b">
        <v>1</v>
      </c>
      <c r="N3" s="4"/>
      <c r="O3">
        <v>0</v>
      </c>
      <c r="R3" t="s">
        <v>726</v>
      </c>
      <c r="S3" t="s">
        <v>624</v>
      </c>
      <c r="T3" t="s">
        <v>727</v>
      </c>
    </row>
    <row r="4" spans="1:20" x14ac:dyDescent="0.35">
      <c r="A4">
        <v>11722</v>
      </c>
      <c r="B4">
        <v>11</v>
      </c>
      <c r="C4">
        <v>0</v>
      </c>
      <c r="D4" t="b">
        <v>0</v>
      </c>
      <c r="E4">
        <v>0</v>
      </c>
      <c r="F4">
        <v>1</v>
      </c>
      <c r="G4" s="4">
        <v>45363.748622685183</v>
      </c>
      <c r="H4" t="b">
        <v>0</v>
      </c>
      <c r="I4" t="b">
        <v>0</v>
      </c>
      <c r="K4" t="b">
        <v>1</v>
      </c>
      <c r="L4" s="4"/>
      <c r="M4" t="b">
        <v>1</v>
      </c>
      <c r="N4" s="4"/>
      <c r="O4">
        <v>0</v>
      </c>
    </row>
    <row r="5" spans="1:20" x14ac:dyDescent="0.35">
      <c r="A5">
        <v>11687</v>
      </c>
      <c r="B5">
        <v>13</v>
      </c>
      <c r="C5">
        <v>0</v>
      </c>
      <c r="D5" t="b">
        <v>0</v>
      </c>
      <c r="E5">
        <v>5</v>
      </c>
      <c r="F5">
        <v>158</v>
      </c>
      <c r="G5" s="4">
        <v>45358.65583653935</v>
      </c>
      <c r="H5" t="b">
        <v>1</v>
      </c>
      <c r="I5" t="b">
        <v>0</v>
      </c>
      <c r="J5" t="s">
        <v>317</v>
      </c>
      <c r="K5" t="b">
        <v>0</v>
      </c>
      <c r="L5" s="4"/>
      <c r="M5" t="b">
        <v>1</v>
      </c>
      <c r="N5" s="4"/>
      <c r="O5">
        <v>0</v>
      </c>
      <c r="R5" t="s">
        <v>679</v>
      </c>
      <c r="S5" t="s">
        <v>680</v>
      </c>
      <c r="T5" t="s">
        <v>681</v>
      </c>
    </row>
    <row r="6" spans="1:20" x14ac:dyDescent="0.35">
      <c r="A6">
        <v>11485</v>
      </c>
      <c r="B6">
        <v>15</v>
      </c>
      <c r="C6">
        <v>0</v>
      </c>
      <c r="D6" t="b">
        <v>0</v>
      </c>
      <c r="E6">
        <v>5</v>
      </c>
      <c r="F6">
        <v>150</v>
      </c>
      <c r="G6" s="4">
        <v>45357.585409340281</v>
      </c>
      <c r="H6" t="b">
        <v>1</v>
      </c>
      <c r="I6" t="b">
        <v>0</v>
      </c>
      <c r="J6" t="s">
        <v>418</v>
      </c>
      <c r="K6" t="b">
        <v>0</v>
      </c>
      <c r="L6" s="4"/>
      <c r="M6" t="b">
        <v>1</v>
      </c>
      <c r="N6" s="4"/>
      <c r="O6">
        <v>0</v>
      </c>
      <c r="R6" t="s">
        <v>679</v>
      </c>
      <c r="S6" t="s">
        <v>680</v>
      </c>
      <c r="T6" t="s">
        <v>681</v>
      </c>
    </row>
    <row r="7" spans="1:20" x14ac:dyDescent="0.35">
      <c r="A7">
        <v>11672</v>
      </c>
      <c r="B7">
        <v>17</v>
      </c>
      <c r="C7">
        <v>0</v>
      </c>
      <c r="D7" t="b">
        <v>0</v>
      </c>
      <c r="E7">
        <v>5</v>
      </c>
      <c r="F7">
        <v>175</v>
      </c>
      <c r="G7" s="4">
        <v>45358.600248576389</v>
      </c>
      <c r="H7" t="b">
        <v>1</v>
      </c>
      <c r="I7" t="b">
        <v>0</v>
      </c>
      <c r="J7" t="s">
        <v>449</v>
      </c>
      <c r="K7" t="b">
        <v>0</v>
      </c>
      <c r="L7" s="4"/>
      <c r="M7" t="b">
        <v>1</v>
      </c>
      <c r="N7" s="4"/>
      <c r="O7">
        <v>0</v>
      </c>
      <c r="R7" t="s">
        <v>679</v>
      </c>
      <c r="S7" t="s">
        <v>680</v>
      </c>
      <c r="T7" t="s">
        <v>681</v>
      </c>
    </row>
    <row r="8" spans="1:20" x14ac:dyDescent="0.35">
      <c r="A8">
        <v>11540</v>
      </c>
      <c r="B8">
        <v>18</v>
      </c>
      <c r="C8">
        <v>0</v>
      </c>
      <c r="D8" t="b">
        <v>0</v>
      </c>
      <c r="E8">
        <v>5</v>
      </c>
      <c r="F8">
        <v>141</v>
      </c>
      <c r="G8" s="4">
        <v>45355.552158993058</v>
      </c>
      <c r="H8" t="b">
        <v>1</v>
      </c>
      <c r="I8" t="b">
        <v>0</v>
      </c>
      <c r="J8" t="s">
        <v>507</v>
      </c>
      <c r="K8" t="b">
        <v>0</v>
      </c>
      <c r="L8" s="4"/>
      <c r="M8" t="b">
        <v>1</v>
      </c>
      <c r="N8" s="4"/>
      <c r="O8">
        <v>0</v>
      </c>
      <c r="R8" t="s">
        <v>679</v>
      </c>
      <c r="S8" t="s">
        <v>680</v>
      </c>
      <c r="T8" t="s">
        <v>681</v>
      </c>
    </row>
    <row r="9" spans="1:20" x14ac:dyDescent="0.35">
      <c r="A9">
        <v>11542</v>
      </c>
      <c r="B9">
        <v>21</v>
      </c>
      <c r="C9">
        <v>0</v>
      </c>
      <c r="D9" t="b">
        <v>0</v>
      </c>
      <c r="E9">
        <v>5</v>
      </c>
      <c r="F9">
        <v>175</v>
      </c>
      <c r="G9" s="4">
        <v>45358.383152974537</v>
      </c>
      <c r="H9" t="b">
        <v>1</v>
      </c>
      <c r="I9" t="b">
        <v>0</v>
      </c>
      <c r="J9" t="s">
        <v>571</v>
      </c>
      <c r="K9" t="b">
        <v>0</v>
      </c>
      <c r="L9" s="4"/>
      <c r="M9" t="b">
        <v>1</v>
      </c>
      <c r="N9" s="4"/>
      <c r="O9">
        <v>0</v>
      </c>
      <c r="R9" t="s">
        <v>679</v>
      </c>
      <c r="S9" t="s">
        <v>680</v>
      </c>
      <c r="T9" t="s">
        <v>681</v>
      </c>
    </row>
    <row r="10" spans="1:20" x14ac:dyDescent="0.35">
      <c r="A10">
        <v>11595</v>
      </c>
      <c r="B10">
        <v>22</v>
      </c>
      <c r="C10">
        <v>0</v>
      </c>
      <c r="D10" t="b">
        <v>0</v>
      </c>
      <c r="E10">
        <v>8</v>
      </c>
      <c r="F10">
        <v>100</v>
      </c>
      <c r="G10" s="4">
        <v>45357.750560266206</v>
      </c>
      <c r="H10" t="b">
        <v>1</v>
      </c>
      <c r="I10" t="b">
        <v>0</v>
      </c>
      <c r="J10" t="s">
        <v>480</v>
      </c>
      <c r="K10" t="b">
        <v>0</v>
      </c>
      <c r="L10" s="4"/>
      <c r="M10" t="b">
        <v>1</v>
      </c>
      <c r="N10" s="4"/>
      <c r="O10">
        <v>0</v>
      </c>
      <c r="R10" t="s">
        <v>691</v>
      </c>
      <c r="S10" t="s">
        <v>692</v>
      </c>
      <c r="T10" t="s">
        <v>693</v>
      </c>
    </row>
    <row r="11" spans="1:20" x14ac:dyDescent="0.35">
      <c r="A11">
        <v>11534</v>
      </c>
      <c r="B11">
        <v>23</v>
      </c>
      <c r="C11">
        <v>0</v>
      </c>
      <c r="D11" t="b">
        <v>0</v>
      </c>
      <c r="E11">
        <v>8</v>
      </c>
      <c r="F11">
        <v>110</v>
      </c>
      <c r="G11" s="4">
        <v>45356.68664255787</v>
      </c>
      <c r="H11" t="b">
        <v>1</v>
      </c>
      <c r="I11" t="b">
        <v>0</v>
      </c>
      <c r="J11" t="s">
        <v>487</v>
      </c>
      <c r="K11" t="b">
        <v>0</v>
      </c>
      <c r="L11" s="4"/>
      <c r="M11" t="b">
        <v>1</v>
      </c>
      <c r="N11" s="4"/>
      <c r="O11">
        <v>0</v>
      </c>
      <c r="R11" t="s">
        <v>691</v>
      </c>
      <c r="S11" t="s">
        <v>692</v>
      </c>
      <c r="T11" t="s">
        <v>693</v>
      </c>
    </row>
    <row r="12" spans="1:20" x14ac:dyDescent="0.35">
      <c r="A12">
        <v>11570</v>
      </c>
      <c r="B12">
        <v>24</v>
      </c>
      <c r="C12">
        <v>0</v>
      </c>
      <c r="D12" t="b">
        <v>0</v>
      </c>
      <c r="E12">
        <v>8</v>
      </c>
      <c r="F12">
        <v>175</v>
      </c>
      <c r="G12" s="4">
        <v>45356.776999849535</v>
      </c>
      <c r="H12" t="b">
        <v>1</v>
      </c>
      <c r="I12" t="b">
        <v>0</v>
      </c>
      <c r="J12" t="s">
        <v>407</v>
      </c>
      <c r="K12" t="b">
        <v>0</v>
      </c>
      <c r="L12" s="4"/>
      <c r="M12" t="b">
        <v>1</v>
      </c>
      <c r="N12" s="4"/>
      <c r="O12">
        <v>0</v>
      </c>
      <c r="R12" t="s">
        <v>691</v>
      </c>
      <c r="S12" t="s">
        <v>692</v>
      </c>
      <c r="T12" t="s">
        <v>693</v>
      </c>
    </row>
    <row r="13" spans="1:20" x14ac:dyDescent="0.35">
      <c r="A13">
        <v>11500</v>
      </c>
      <c r="B13">
        <v>26</v>
      </c>
      <c r="C13">
        <v>0</v>
      </c>
      <c r="D13" t="b">
        <v>0</v>
      </c>
      <c r="E13">
        <v>8</v>
      </c>
      <c r="F13">
        <v>100</v>
      </c>
      <c r="G13" s="4">
        <v>45345.488101504627</v>
      </c>
      <c r="H13" t="b">
        <v>1</v>
      </c>
      <c r="I13" t="b">
        <v>0</v>
      </c>
      <c r="J13" t="s">
        <v>253</v>
      </c>
      <c r="K13" t="b">
        <v>0</v>
      </c>
      <c r="L13" s="4"/>
      <c r="M13" t="b">
        <v>1</v>
      </c>
      <c r="N13" s="4"/>
      <c r="O13">
        <v>0</v>
      </c>
      <c r="R13" t="s">
        <v>691</v>
      </c>
      <c r="S13" t="s">
        <v>692</v>
      </c>
      <c r="T13" t="s">
        <v>693</v>
      </c>
    </row>
    <row r="14" spans="1:20" x14ac:dyDescent="0.35">
      <c r="A14">
        <v>11574</v>
      </c>
      <c r="B14">
        <v>27</v>
      </c>
      <c r="C14">
        <v>0</v>
      </c>
      <c r="D14" t="b">
        <v>0</v>
      </c>
      <c r="E14">
        <v>5</v>
      </c>
      <c r="F14">
        <v>144</v>
      </c>
      <c r="G14" s="4">
        <v>45356.935271562499</v>
      </c>
      <c r="H14" t="b">
        <v>1</v>
      </c>
      <c r="I14" t="b">
        <v>0</v>
      </c>
      <c r="J14" t="s">
        <v>159</v>
      </c>
      <c r="K14" t="b">
        <v>0</v>
      </c>
      <c r="L14" s="4"/>
      <c r="M14" t="b">
        <v>1</v>
      </c>
      <c r="N14" s="4"/>
      <c r="O14">
        <v>0</v>
      </c>
      <c r="R14" t="s">
        <v>679</v>
      </c>
      <c r="S14" t="s">
        <v>680</v>
      </c>
      <c r="T14" t="s">
        <v>681</v>
      </c>
    </row>
    <row r="15" spans="1:20" x14ac:dyDescent="0.35">
      <c r="A15">
        <v>11625</v>
      </c>
      <c r="B15">
        <v>28</v>
      </c>
      <c r="C15">
        <v>0</v>
      </c>
      <c r="D15" t="b">
        <v>0</v>
      </c>
      <c r="E15">
        <v>5</v>
      </c>
      <c r="F15">
        <v>155</v>
      </c>
      <c r="G15" s="4">
        <v>45358.357566585648</v>
      </c>
      <c r="H15" t="b">
        <v>1</v>
      </c>
      <c r="I15" t="b">
        <v>0</v>
      </c>
      <c r="J15" t="s">
        <v>575</v>
      </c>
      <c r="K15" t="b">
        <v>0</v>
      </c>
      <c r="L15" s="4"/>
      <c r="M15" t="b">
        <v>1</v>
      </c>
      <c r="N15" s="4"/>
      <c r="O15">
        <v>0</v>
      </c>
      <c r="R15" t="s">
        <v>679</v>
      </c>
      <c r="S15" t="s">
        <v>680</v>
      </c>
      <c r="T15" t="s">
        <v>681</v>
      </c>
    </row>
    <row r="16" spans="1:20" x14ac:dyDescent="0.35">
      <c r="A16">
        <v>11581</v>
      </c>
      <c r="B16">
        <v>31</v>
      </c>
      <c r="C16">
        <v>0</v>
      </c>
      <c r="D16" t="b">
        <v>0</v>
      </c>
      <c r="E16">
        <v>5</v>
      </c>
      <c r="F16">
        <v>160</v>
      </c>
      <c r="G16" s="4">
        <v>45357.535884606485</v>
      </c>
      <c r="H16" t="b">
        <v>1</v>
      </c>
      <c r="I16" t="b">
        <v>0</v>
      </c>
      <c r="J16" t="s">
        <v>349</v>
      </c>
      <c r="K16" t="b">
        <v>0</v>
      </c>
      <c r="L16" s="4"/>
      <c r="M16" t="b">
        <v>1</v>
      </c>
      <c r="N16" s="4"/>
      <c r="O16">
        <v>0</v>
      </c>
      <c r="R16" t="s">
        <v>679</v>
      </c>
      <c r="S16" t="s">
        <v>680</v>
      </c>
      <c r="T16" t="s">
        <v>681</v>
      </c>
    </row>
    <row r="17" spans="1:20" x14ac:dyDescent="0.35">
      <c r="A17">
        <v>11676</v>
      </c>
      <c r="B17">
        <v>32</v>
      </c>
      <c r="C17">
        <v>0</v>
      </c>
      <c r="D17" t="b">
        <v>0</v>
      </c>
      <c r="E17">
        <v>5</v>
      </c>
      <c r="F17">
        <v>167</v>
      </c>
      <c r="G17" s="4">
        <v>45358.632347766201</v>
      </c>
      <c r="H17" t="b">
        <v>1</v>
      </c>
      <c r="I17" t="b">
        <v>0</v>
      </c>
      <c r="J17" t="s">
        <v>532</v>
      </c>
      <c r="K17" t="b">
        <v>0</v>
      </c>
      <c r="L17" s="4"/>
      <c r="M17" t="b">
        <v>1</v>
      </c>
      <c r="N17" s="4"/>
      <c r="O17">
        <v>0</v>
      </c>
      <c r="R17" t="s">
        <v>679</v>
      </c>
      <c r="S17" t="s">
        <v>680</v>
      </c>
      <c r="T17" t="s">
        <v>681</v>
      </c>
    </row>
    <row r="18" spans="1:20" x14ac:dyDescent="0.35">
      <c r="A18">
        <v>11675</v>
      </c>
      <c r="B18">
        <v>33</v>
      </c>
      <c r="C18">
        <v>0</v>
      </c>
      <c r="D18" t="b">
        <v>0</v>
      </c>
      <c r="E18">
        <v>5</v>
      </c>
      <c r="F18">
        <v>169</v>
      </c>
      <c r="G18" s="4">
        <v>45358.620648229167</v>
      </c>
      <c r="H18" t="b">
        <v>1</v>
      </c>
      <c r="I18" t="b">
        <v>0</v>
      </c>
      <c r="J18" t="s">
        <v>261</v>
      </c>
      <c r="K18" t="b">
        <v>0</v>
      </c>
      <c r="L18" s="4"/>
      <c r="M18" t="b">
        <v>1</v>
      </c>
      <c r="N18" s="4"/>
      <c r="O18">
        <v>0</v>
      </c>
      <c r="R18" t="s">
        <v>679</v>
      </c>
      <c r="S18" t="s">
        <v>680</v>
      </c>
      <c r="T18" t="s">
        <v>681</v>
      </c>
    </row>
    <row r="19" spans="1:20" x14ac:dyDescent="0.35">
      <c r="A19">
        <v>11558</v>
      </c>
      <c r="B19">
        <v>34</v>
      </c>
      <c r="C19">
        <v>0</v>
      </c>
      <c r="D19" t="b">
        <v>0</v>
      </c>
      <c r="E19">
        <v>8</v>
      </c>
      <c r="F19">
        <v>149</v>
      </c>
      <c r="G19" s="4">
        <v>45358.298742245373</v>
      </c>
      <c r="H19" t="b">
        <v>1</v>
      </c>
      <c r="I19" t="b">
        <v>0</v>
      </c>
      <c r="J19" t="s">
        <v>858</v>
      </c>
      <c r="K19" t="b">
        <v>0</v>
      </c>
      <c r="L19" s="4"/>
      <c r="M19" t="b">
        <v>1</v>
      </c>
      <c r="N19" s="4"/>
      <c r="O19">
        <v>0</v>
      </c>
      <c r="R19" t="s">
        <v>691</v>
      </c>
      <c r="S19" t="s">
        <v>692</v>
      </c>
      <c r="T19" t="s">
        <v>693</v>
      </c>
    </row>
    <row r="20" spans="1:20" x14ac:dyDescent="0.35">
      <c r="A20">
        <v>11566</v>
      </c>
      <c r="B20">
        <v>36</v>
      </c>
      <c r="C20">
        <v>0</v>
      </c>
      <c r="D20" t="b">
        <v>0</v>
      </c>
      <c r="E20">
        <v>5</v>
      </c>
      <c r="F20">
        <v>161</v>
      </c>
      <c r="G20" s="4">
        <v>45356.718585069444</v>
      </c>
      <c r="H20" t="b">
        <v>1</v>
      </c>
      <c r="I20" t="b">
        <v>0</v>
      </c>
      <c r="J20" t="s">
        <v>296</v>
      </c>
      <c r="K20" t="b">
        <v>0</v>
      </c>
      <c r="L20" s="4"/>
      <c r="M20" t="b">
        <v>1</v>
      </c>
      <c r="N20" s="4"/>
      <c r="O20">
        <v>0</v>
      </c>
      <c r="R20" t="s">
        <v>679</v>
      </c>
      <c r="S20" t="s">
        <v>680</v>
      </c>
      <c r="T20" t="s">
        <v>681</v>
      </c>
    </row>
    <row r="21" spans="1:20" x14ac:dyDescent="0.35">
      <c r="A21">
        <v>11654</v>
      </c>
      <c r="B21">
        <v>37</v>
      </c>
      <c r="C21">
        <v>0</v>
      </c>
      <c r="D21" t="b">
        <v>0</v>
      </c>
      <c r="E21">
        <v>8</v>
      </c>
      <c r="F21">
        <v>124</v>
      </c>
      <c r="G21" s="4">
        <v>45358.426529629629</v>
      </c>
      <c r="H21" t="b">
        <v>1</v>
      </c>
      <c r="I21" t="b">
        <v>0</v>
      </c>
      <c r="J21" t="s">
        <v>586</v>
      </c>
      <c r="K21" t="b">
        <v>0</v>
      </c>
      <c r="L21" s="4"/>
      <c r="M21" t="b">
        <v>1</v>
      </c>
      <c r="N21" s="4"/>
      <c r="O21">
        <v>0</v>
      </c>
      <c r="R21" t="s">
        <v>691</v>
      </c>
      <c r="S21" t="s">
        <v>692</v>
      </c>
      <c r="T21" t="s">
        <v>693</v>
      </c>
    </row>
    <row r="22" spans="1:20" x14ac:dyDescent="0.35">
      <c r="A22">
        <v>11648</v>
      </c>
      <c r="B22">
        <v>38</v>
      </c>
      <c r="C22">
        <v>0</v>
      </c>
      <c r="D22" t="b">
        <v>0</v>
      </c>
      <c r="E22">
        <v>5</v>
      </c>
      <c r="F22">
        <v>158</v>
      </c>
      <c r="G22" s="4">
        <v>45358.404807638886</v>
      </c>
      <c r="H22" t="b">
        <v>1</v>
      </c>
      <c r="I22" t="b">
        <v>0</v>
      </c>
      <c r="J22" t="s">
        <v>112</v>
      </c>
      <c r="K22" t="b">
        <v>0</v>
      </c>
      <c r="L22" s="4"/>
      <c r="M22" t="b">
        <v>1</v>
      </c>
      <c r="N22" s="4"/>
      <c r="O22">
        <v>0</v>
      </c>
      <c r="R22" t="s">
        <v>679</v>
      </c>
      <c r="S22" t="s">
        <v>680</v>
      </c>
      <c r="T22" t="s">
        <v>681</v>
      </c>
    </row>
    <row r="23" spans="1:20" x14ac:dyDescent="0.35">
      <c r="A23">
        <v>11611</v>
      </c>
      <c r="B23">
        <v>39</v>
      </c>
      <c r="C23">
        <v>0</v>
      </c>
      <c r="D23" t="b">
        <v>0</v>
      </c>
      <c r="E23">
        <v>17</v>
      </c>
      <c r="F23">
        <v>168</v>
      </c>
      <c r="G23" s="4">
        <v>45358.72615509259</v>
      </c>
      <c r="H23" t="b">
        <v>1</v>
      </c>
      <c r="I23" t="b">
        <v>0</v>
      </c>
      <c r="J23" t="s">
        <v>601</v>
      </c>
      <c r="K23" t="b">
        <v>0</v>
      </c>
      <c r="L23" s="4"/>
      <c r="M23" t="b">
        <v>1</v>
      </c>
      <c r="N23" s="4"/>
      <c r="O23">
        <v>0</v>
      </c>
      <c r="R23" t="s">
        <v>726</v>
      </c>
      <c r="S23" t="s">
        <v>624</v>
      </c>
      <c r="T23" t="s">
        <v>727</v>
      </c>
    </row>
    <row r="24" spans="1:20" x14ac:dyDescent="0.35">
      <c r="A24">
        <v>11531</v>
      </c>
      <c r="B24">
        <v>40</v>
      </c>
      <c r="C24">
        <v>0</v>
      </c>
      <c r="D24" t="b">
        <v>0</v>
      </c>
      <c r="E24">
        <v>5</v>
      </c>
      <c r="F24">
        <v>22</v>
      </c>
      <c r="G24" s="4">
        <v>45358.534311886571</v>
      </c>
      <c r="H24" t="b">
        <v>1</v>
      </c>
      <c r="I24" t="b">
        <v>0</v>
      </c>
      <c r="J24" t="s">
        <v>103</v>
      </c>
      <c r="K24" t="b">
        <v>0</v>
      </c>
      <c r="L24" s="4"/>
      <c r="M24" t="b">
        <v>1</v>
      </c>
      <c r="N24" s="4"/>
      <c r="O24">
        <v>0</v>
      </c>
      <c r="R24" t="s">
        <v>679</v>
      </c>
      <c r="S24" t="s">
        <v>680</v>
      </c>
      <c r="T24" t="s">
        <v>681</v>
      </c>
    </row>
    <row r="25" spans="1:20" x14ac:dyDescent="0.35">
      <c r="A25">
        <v>11723</v>
      </c>
      <c r="B25">
        <v>41</v>
      </c>
      <c r="C25">
        <v>0</v>
      </c>
      <c r="D25" t="b">
        <v>0</v>
      </c>
      <c r="E25">
        <v>0</v>
      </c>
      <c r="F25">
        <v>1</v>
      </c>
      <c r="G25" s="4">
        <v>45363.748622685183</v>
      </c>
      <c r="H25" t="b">
        <v>0</v>
      </c>
      <c r="I25" t="b">
        <v>0</v>
      </c>
      <c r="K25" t="b">
        <v>1</v>
      </c>
      <c r="L25" s="4"/>
      <c r="M25" t="b">
        <v>1</v>
      </c>
      <c r="N25" s="4"/>
      <c r="O25">
        <v>0</v>
      </c>
    </row>
    <row r="26" spans="1:20" x14ac:dyDescent="0.35">
      <c r="A26">
        <v>11660</v>
      </c>
      <c r="B26">
        <v>43</v>
      </c>
      <c r="C26">
        <v>0</v>
      </c>
      <c r="D26" t="b">
        <v>0</v>
      </c>
      <c r="E26">
        <v>5</v>
      </c>
      <c r="F26">
        <v>144</v>
      </c>
      <c r="G26" s="4">
        <v>45358.457733298608</v>
      </c>
      <c r="H26" t="b">
        <v>1</v>
      </c>
      <c r="I26" t="b">
        <v>0</v>
      </c>
      <c r="J26" t="s">
        <v>204</v>
      </c>
      <c r="K26" t="b">
        <v>0</v>
      </c>
      <c r="L26" s="4"/>
      <c r="M26" t="b">
        <v>1</v>
      </c>
      <c r="N26" s="4"/>
      <c r="O26">
        <v>0</v>
      </c>
      <c r="R26" t="s">
        <v>679</v>
      </c>
      <c r="S26" t="s">
        <v>680</v>
      </c>
      <c r="T26" t="s">
        <v>681</v>
      </c>
    </row>
    <row r="27" spans="1:20" x14ac:dyDescent="0.35">
      <c r="A27">
        <v>11499</v>
      </c>
      <c r="B27">
        <v>45</v>
      </c>
      <c r="C27">
        <v>0</v>
      </c>
      <c r="D27" t="b">
        <v>0</v>
      </c>
      <c r="E27">
        <v>9</v>
      </c>
      <c r="F27">
        <v>187</v>
      </c>
      <c r="G27" s="4">
        <v>45345.343662881947</v>
      </c>
      <c r="H27" t="b">
        <v>1</v>
      </c>
      <c r="I27" t="b">
        <v>0</v>
      </c>
      <c r="J27" t="s">
        <v>578</v>
      </c>
      <c r="K27" t="b">
        <v>0</v>
      </c>
      <c r="L27" s="4"/>
      <c r="M27" t="b">
        <v>1</v>
      </c>
      <c r="N27" s="4"/>
      <c r="O27">
        <v>0</v>
      </c>
      <c r="R27" t="s">
        <v>695</v>
      </c>
      <c r="S27" t="s">
        <v>696</v>
      </c>
      <c r="T27" t="s">
        <v>697</v>
      </c>
    </row>
    <row r="28" spans="1:20" x14ac:dyDescent="0.35">
      <c r="A28">
        <v>11524</v>
      </c>
      <c r="B28">
        <v>46</v>
      </c>
      <c r="C28">
        <v>0</v>
      </c>
      <c r="D28" t="b">
        <v>0</v>
      </c>
      <c r="E28">
        <v>8</v>
      </c>
      <c r="F28">
        <v>169</v>
      </c>
      <c r="G28" s="4">
        <v>45352.362830057871</v>
      </c>
      <c r="H28" t="b">
        <v>1</v>
      </c>
      <c r="I28" t="b">
        <v>0</v>
      </c>
      <c r="J28" t="s">
        <v>589</v>
      </c>
      <c r="K28" t="b">
        <v>0</v>
      </c>
      <c r="L28" s="4"/>
      <c r="M28" t="b">
        <v>1</v>
      </c>
      <c r="N28" s="4"/>
      <c r="O28">
        <v>0</v>
      </c>
      <c r="R28" t="s">
        <v>691</v>
      </c>
      <c r="S28" t="s">
        <v>692</v>
      </c>
      <c r="T28" t="s">
        <v>693</v>
      </c>
    </row>
    <row r="29" spans="1:20" x14ac:dyDescent="0.35">
      <c r="A29">
        <v>11610</v>
      </c>
      <c r="B29">
        <v>48</v>
      </c>
      <c r="C29">
        <v>0</v>
      </c>
      <c r="D29" t="b">
        <v>0</v>
      </c>
      <c r="E29">
        <v>18</v>
      </c>
      <c r="F29">
        <v>160</v>
      </c>
      <c r="G29" s="4">
        <v>45357.803718136573</v>
      </c>
      <c r="H29" t="b">
        <v>1</v>
      </c>
      <c r="I29" t="b">
        <v>0</v>
      </c>
      <c r="J29" t="s">
        <v>397</v>
      </c>
      <c r="K29" t="b">
        <v>0</v>
      </c>
      <c r="L29" s="4"/>
      <c r="M29" t="b">
        <v>1</v>
      </c>
      <c r="N29" s="4"/>
      <c r="O29">
        <v>0</v>
      </c>
      <c r="R29" t="s">
        <v>729</v>
      </c>
      <c r="S29" t="s">
        <v>730</v>
      </c>
      <c r="T29" t="s">
        <v>731</v>
      </c>
    </row>
    <row r="30" spans="1:20" x14ac:dyDescent="0.35">
      <c r="A30">
        <v>11535</v>
      </c>
      <c r="B30">
        <v>49</v>
      </c>
      <c r="C30">
        <v>0</v>
      </c>
      <c r="D30" t="b">
        <v>0</v>
      </c>
      <c r="E30">
        <v>17</v>
      </c>
      <c r="F30">
        <v>157</v>
      </c>
      <c r="G30" s="4">
        <v>45354.54443105324</v>
      </c>
      <c r="H30" t="b">
        <v>1</v>
      </c>
      <c r="I30" t="b">
        <v>0</v>
      </c>
      <c r="J30" t="s">
        <v>529</v>
      </c>
      <c r="K30" t="b">
        <v>0</v>
      </c>
      <c r="L30" s="4"/>
      <c r="M30" t="b">
        <v>1</v>
      </c>
      <c r="N30" s="4"/>
      <c r="O30">
        <v>0</v>
      </c>
      <c r="R30" t="s">
        <v>726</v>
      </c>
      <c r="S30" t="s">
        <v>624</v>
      </c>
      <c r="T30" t="s">
        <v>727</v>
      </c>
    </row>
    <row r="31" spans="1:20" x14ac:dyDescent="0.35">
      <c r="A31">
        <v>11501</v>
      </c>
      <c r="B31">
        <v>52</v>
      </c>
      <c r="C31">
        <v>0</v>
      </c>
      <c r="D31" t="b">
        <v>0</v>
      </c>
      <c r="E31">
        <v>17</v>
      </c>
      <c r="F31">
        <v>100</v>
      </c>
      <c r="G31" s="4">
        <v>45345.497528391206</v>
      </c>
      <c r="H31" t="b">
        <v>1</v>
      </c>
      <c r="I31" t="b">
        <v>0</v>
      </c>
      <c r="J31" t="s">
        <v>558</v>
      </c>
      <c r="K31" t="b">
        <v>0</v>
      </c>
      <c r="L31" s="4"/>
      <c r="M31" t="b">
        <v>1</v>
      </c>
      <c r="N31" s="4"/>
      <c r="O31">
        <v>0</v>
      </c>
      <c r="R31" t="s">
        <v>726</v>
      </c>
      <c r="S31" t="s">
        <v>624</v>
      </c>
      <c r="T31" t="s">
        <v>727</v>
      </c>
    </row>
    <row r="32" spans="1:20" x14ac:dyDescent="0.35">
      <c r="A32">
        <v>11568</v>
      </c>
      <c r="B32">
        <v>53</v>
      </c>
      <c r="C32">
        <v>0</v>
      </c>
      <c r="D32" t="b">
        <v>0</v>
      </c>
      <c r="E32">
        <v>5</v>
      </c>
      <c r="F32">
        <v>154</v>
      </c>
      <c r="G32" s="4">
        <v>45356.746914351854</v>
      </c>
      <c r="H32" t="b">
        <v>1</v>
      </c>
      <c r="I32" t="b">
        <v>0</v>
      </c>
      <c r="J32" t="s">
        <v>327</v>
      </c>
      <c r="K32" t="b">
        <v>0</v>
      </c>
      <c r="L32" s="4"/>
      <c r="M32" t="b">
        <v>1</v>
      </c>
      <c r="N32" s="4"/>
      <c r="O32">
        <v>0</v>
      </c>
      <c r="R32" t="s">
        <v>679</v>
      </c>
      <c r="S32" t="s">
        <v>680</v>
      </c>
      <c r="T32" t="s">
        <v>681</v>
      </c>
    </row>
    <row r="33" spans="1:20" x14ac:dyDescent="0.35">
      <c r="A33">
        <v>11510</v>
      </c>
      <c r="B33">
        <v>56</v>
      </c>
      <c r="C33">
        <v>0</v>
      </c>
      <c r="D33" t="b">
        <v>0</v>
      </c>
      <c r="E33">
        <v>5</v>
      </c>
      <c r="F33">
        <v>173</v>
      </c>
      <c r="G33" s="4">
        <v>45358.664247256944</v>
      </c>
      <c r="H33" t="b">
        <v>1</v>
      </c>
      <c r="I33" t="b">
        <v>0</v>
      </c>
      <c r="J33" t="s">
        <v>196</v>
      </c>
      <c r="K33" t="b">
        <v>0</v>
      </c>
      <c r="L33" s="4"/>
      <c r="M33" t="b">
        <v>1</v>
      </c>
      <c r="N33" s="4"/>
      <c r="O33">
        <v>0</v>
      </c>
      <c r="R33" t="s">
        <v>679</v>
      </c>
      <c r="S33" t="s">
        <v>680</v>
      </c>
      <c r="T33" t="s">
        <v>681</v>
      </c>
    </row>
    <row r="34" spans="1:20" x14ac:dyDescent="0.35">
      <c r="A34">
        <v>11546</v>
      </c>
      <c r="B34">
        <v>57</v>
      </c>
      <c r="C34">
        <v>0</v>
      </c>
      <c r="D34" t="b">
        <v>0</v>
      </c>
      <c r="E34">
        <v>8</v>
      </c>
      <c r="F34">
        <v>127</v>
      </c>
      <c r="G34" s="4">
        <v>45356.329057256946</v>
      </c>
      <c r="H34" t="b">
        <v>1</v>
      </c>
      <c r="I34" t="b">
        <v>0</v>
      </c>
      <c r="J34" t="s">
        <v>286</v>
      </c>
      <c r="K34" t="b">
        <v>0</v>
      </c>
      <c r="L34" s="4"/>
      <c r="M34" t="b">
        <v>1</v>
      </c>
      <c r="N34" s="4"/>
      <c r="O34">
        <v>0</v>
      </c>
      <c r="R34" t="s">
        <v>691</v>
      </c>
      <c r="S34" t="s">
        <v>692</v>
      </c>
      <c r="T34" t="s">
        <v>693</v>
      </c>
    </row>
    <row r="35" spans="1:20" x14ac:dyDescent="0.35">
      <c r="A35">
        <v>11644</v>
      </c>
      <c r="B35">
        <v>58</v>
      </c>
      <c r="C35">
        <v>0</v>
      </c>
      <c r="D35" t="b">
        <v>0</v>
      </c>
      <c r="E35">
        <v>6</v>
      </c>
      <c r="F35">
        <v>100</v>
      </c>
      <c r="G35" s="4">
        <v>45358.379851886573</v>
      </c>
      <c r="H35" t="b">
        <v>1</v>
      </c>
      <c r="I35" t="b">
        <v>0</v>
      </c>
      <c r="J35" t="s">
        <v>248</v>
      </c>
      <c r="K35" t="b">
        <v>0</v>
      </c>
      <c r="L35" s="4"/>
      <c r="M35" t="b">
        <v>1</v>
      </c>
      <c r="N35" s="4"/>
      <c r="O35">
        <v>0</v>
      </c>
      <c r="R35" t="s">
        <v>683</v>
      </c>
      <c r="S35" t="s">
        <v>684</v>
      </c>
      <c r="T35" t="s">
        <v>685</v>
      </c>
    </row>
    <row r="36" spans="1:20" x14ac:dyDescent="0.35">
      <c r="A36">
        <v>11591</v>
      </c>
      <c r="B36">
        <v>59</v>
      </c>
      <c r="C36">
        <v>0</v>
      </c>
      <c r="D36" t="b">
        <v>0</v>
      </c>
      <c r="E36">
        <v>6</v>
      </c>
      <c r="F36">
        <v>170</v>
      </c>
      <c r="G36" s="4">
        <v>45357.691050347225</v>
      </c>
      <c r="H36" t="b">
        <v>1</v>
      </c>
      <c r="I36" t="b">
        <v>0</v>
      </c>
      <c r="J36" t="s">
        <v>573</v>
      </c>
      <c r="K36" t="b">
        <v>0</v>
      </c>
      <c r="L36" s="4"/>
      <c r="M36" t="b">
        <v>1</v>
      </c>
      <c r="N36" s="4"/>
      <c r="O36">
        <v>0</v>
      </c>
      <c r="R36" t="s">
        <v>683</v>
      </c>
      <c r="S36" t="s">
        <v>684</v>
      </c>
      <c r="T36" t="s">
        <v>685</v>
      </c>
    </row>
    <row r="37" spans="1:20" x14ac:dyDescent="0.35">
      <c r="A37">
        <v>11548</v>
      </c>
      <c r="B37">
        <v>60</v>
      </c>
      <c r="C37">
        <v>0</v>
      </c>
      <c r="D37" t="b">
        <v>0</v>
      </c>
      <c r="E37">
        <v>5</v>
      </c>
      <c r="F37">
        <v>122</v>
      </c>
      <c r="G37" s="4">
        <v>45356.383945520836</v>
      </c>
      <c r="H37" t="b">
        <v>1</v>
      </c>
      <c r="I37" t="b">
        <v>0</v>
      </c>
      <c r="J37" t="s">
        <v>400</v>
      </c>
      <c r="K37" t="b">
        <v>0</v>
      </c>
      <c r="L37" s="4"/>
      <c r="M37" t="b">
        <v>1</v>
      </c>
      <c r="N37" s="4"/>
      <c r="O37">
        <v>0</v>
      </c>
      <c r="R37" t="s">
        <v>679</v>
      </c>
      <c r="S37" t="s">
        <v>680</v>
      </c>
      <c r="T37" t="s">
        <v>681</v>
      </c>
    </row>
    <row r="38" spans="1:20" x14ac:dyDescent="0.35">
      <c r="A38">
        <v>11627</v>
      </c>
      <c r="B38">
        <v>61</v>
      </c>
      <c r="C38">
        <v>0</v>
      </c>
      <c r="D38" t="b">
        <v>0</v>
      </c>
      <c r="E38">
        <v>8</v>
      </c>
      <c r="F38">
        <v>172</v>
      </c>
      <c r="G38" s="4">
        <v>45357.908776655095</v>
      </c>
      <c r="H38" t="b">
        <v>1</v>
      </c>
      <c r="I38" t="b">
        <v>0</v>
      </c>
      <c r="J38" t="s">
        <v>442</v>
      </c>
      <c r="K38" t="b">
        <v>0</v>
      </c>
      <c r="L38" s="4"/>
      <c r="M38" t="b">
        <v>1</v>
      </c>
      <c r="N38" s="4"/>
      <c r="O38">
        <v>0</v>
      </c>
      <c r="R38" t="s">
        <v>691</v>
      </c>
      <c r="S38" t="s">
        <v>692</v>
      </c>
      <c r="T38" t="s">
        <v>693</v>
      </c>
    </row>
    <row r="39" spans="1:20" x14ac:dyDescent="0.35">
      <c r="A39">
        <v>11724</v>
      </c>
      <c r="B39">
        <v>62</v>
      </c>
      <c r="C39">
        <v>0</v>
      </c>
      <c r="D39" t="b">
        <v>0</v>
      </c>
      <c r="E39">
        <v>0</v>
      </c>
      <c r="F39">
        <v>1</v>
      </c>
      <c r="G39" s="4">
        <v>45363.748622685183</v>
      </c>
      <c r="H39" t="b">
        <v>0</v>
      </c>
      <c r="I39" t="b">
        <v>0</v>
      </c>
      <c r="K39" t="b">
        <v>1</v>
      </c>
      <c r="L39" s="4"/>
      <c r="M39" t="b">
        <v>1</v>
      </c>
      <c r="N39" s="4"/>
      <c r="O39">
        <v>0</v>
      </c>
    </row>
    <row r="40" spans="1:20" x14ac:dyDescent="0.35">
      <c r="A40">
        <v>11692</v>
      </c>
      <c r="B40">
        <v>63</v>
      </c>
      <c r="C40">
        <v>0</v>
      </c>
      <c r="D40" t="b">
        <v>0</v>
      </c>
      <c r="E40">
        <v>8</v>
      </c>
      <c r="F40">
        <v>152</v>
      </c>
      <c r="G40" s="4">
        <v>45358.704222835651</v>
      </c>
      <c r="H40" t="b">
        <v>1</v>
      </c>
      <c r="I40" t="b">
        <v>0</v>
      </c>
      <c r="J40" t="s">
        <v>421</v>
      </c>
      <c r="K40" t="b">
        <v>0</v>
      </c>
      <c r="L40" s="4"/>
      <c r="M40" t="b">
        <v>1</v>
      </c>
      <c r="N40" s="4"/>
      <c r="O40">
        <v>0</v>
      </c>
      <c r="R40" t="s">
        <v>691</v>
      </c>
      <c r="S40" t="s">
        <v>692</v>
      </c>
      <c r="T40" t="s">
        <v>693</v>
      </c>
    </row>
    <row r="41" spans="1:20" x14ac:dyDescent="0.35">
      <c r="A41">
        <v>11585</v>
      </c>
      <c r="B41">
        <v>66</v>
      </c>
      <c r="C41">
        <v>0</v>
      </c>
      <c r="D41" t="b">
        <v>0</v>
      </c>
      <c r="E41">
        <v>18</v>
      </c>
      <c r="F41">
        <v>137</v>
      </c>
      <c r="G41" s="4">
        <v>45357.579630821761</v>
      </c>
      <c r="H41" t="b">
        <v>1</v>
      </c>
      <c r="I41" t="b">
        <v>0</v>
      </c>
      <c r="J41" t="s">
        <v>535</v>
      </c>
      <c r="K41" t="b">
        <v>0</v>
      </c>
      <c r="L41" s="4"/>
      <c r="M41" t="b">
        <v>1</v>
      </c>
      <c r="N41" s="4"/>
      <c r="O41">
        <v>0</v>
      </c>
      <c r="R41" t="s">
        <v>729</v>
      </c>
      <c r="S41" t="s">
        <v>730</v>
      </c>
      <c r="T41" t="s">
        <v>731</v>
      </c>
    </row>
    <row r="42" spans="1:20" x14ac:dyDescent="0.35">
      <c r="A42">
        <v>11620</v>
      </c>
      <c r="B42">
        <v>67</v>
      </c>
      <c r="C42">
        <v>0</v>
      </c>
      <c r="D42" t="b">
        <v>0</v>
      </c>
      <c r="E42">
        <v>8</v>
      </c>
      <c r="F42">
        <v>11</v>
      </c>
      <c r="G42" s="4">
        <v>45357.849943055553</v>
      </c>
      <c r="H42" t="b">
        <v>1</v>
      </c>
      <c r="I42" t="b">
        <v>0</v>
      </c>
      <c r="J42" t="s">
        <v>472</v>
      </c>
      <c r="K42" t="b">
        <v>0</v>
      </c>
      <c r="L42" s="4"/>
      <c r="M42" t="b">
        <v>1</v>
      </c>
      <c r="N42" s="4"/>
      <c r="O42">
        <v>0</v>
      </c>
      <c r="R42" t="s">
        <v>691</v>
      </c>
      <c r="S42" t="s">
        <v>692</v>
      </c>
      <c r="T42" t="s">
        <v>693</v>
      </c>
    </row>
    <row r="43" spans="1:20" x14ac:dyDescent="0.35">
      <c r="A43">
        <v>11575</v>
      </c>
      <c r="B43">
        <v>69</v>
      </c>
      <c r="C43">
        <v>0</v>
      </c>
      <c r="D43" t="b">
        <v>0</v>
      </c>
      <c r="E43">
        <v>5</v>
      </c>
      <c r="F43">
        <v>172</v>
      </c>
      <c r="G43" s="4">
        <v>45356.98390871528</v>
      </c>
      <c r="H43" t="b">
        <v>1</v>
      </c>
      <c r="I43" t="b">
        <v>0</v>
      </c>
      <c r="J43" t="s">
        <v>389</v>
      </c>
      <c r="K43" t="b">
        <v>0</v>
      </c>
      <c r="L43" s="4"/>
      <c r="M43" t="b">
        <v>1</v>
      </c>
      <c r="N43" s="4"/>
      <c r="O43">
        <v>0</v>
      </c>
      <c r="R43" t="s">
        <v>679</v>
      </c>
      <c r="S43" t="s">
        <v>680</v>
      </c>
      <c r="T43" t="s">
        <v>681</v>
      </c>
    </row>
    <row r="44" spans="1:20" x14ac:dyDescent="0.35">
      <c r="A44">
        <v>11580</v>
      </c>
      <c r="B44">
        <v>72</v>
      </c>
      <c r="C44">
        <v>0</v>
      </c>
      <c r="D44" t="b">
        <v>0</v>
      </c>
      <c r="E44">
        <v>5</v>
      </c>
      <c r="F44">
        <v>164</v>
      </c>
      <c r="G44" s="4">
        <v>45358.299025844906</v>
      </c>
      <c r="H44" t="b">
        <v>1</v>
      </c>
      <c r="I44" t="b">
        <v>0</v>
      </c>
      <c r="J44" t="s">
        <v>428</v>
      </c>
      <c r="K44" t="b">
        <v>0</v>
      </c>
      <c r="L44" s="4"/>
      <c r="M44" t="b">
        <v>1</v>
      </c>
      <c r="N44" s="4"/>
      <c r="O44">
        <v>0</v>
      </c>
      <c r="R44" t="s">
        <v>679</v>
      </c>
      <c r="S44" t="s">
        <v>680</v>
      </c>
      <c r="T44" t="s">
        <v>681</v>
      </c>
    </row>
    <row r="45" spans="1:20" x14ac:dyDescent="0.35">
      <c r="A45">
        <v>11491</v>
      </c>
      <c r="B45">
        <v>75</v>
      </c>
      <c r="C45">
        <v>0</v>
      </c>
      <c r="D45" t="b">
        <v>0</v>
      </c>
      <c r="E45">
        <v>5</v>
      </c>
      <c r="F45">
        <v>189</v>
      </c>
      <c r="G45" s="4">
        <v>45358.65204857639</v>
      </c>
      <c r="H45" t="b">
        <v>1</v>
      </c>
      <c r="I45" t="b">
        <v>0</v>
      </c>
      <c r="J45" t="s">
        <v>238</v>
      </c>
      <c r="K45" t="b">
        <v>0</v>
      </c>
      <c r="L45" s="4"/>
      <c r="M45" t="b">
        <v>1</v>
      </c>
      <c r="N45" s="4"/>
      <c r="O45">
        <v>0</v>
      </c>
      <c r="R45" t="s">
        <v>679</v>
      </c>
      <c r="S45" t="s">
        <v>680</v>
      </c>
      <c r="T45" t="s">
        <v>681</v>
      </c>
    </row>
    <row r="46" spans="1:20" x14ac:dyDescent="0.35">
      <c r="A46">
        <v>11563</v>
      </c>
      <c r="B46">
        <v>77</v>
      </c>
      <c r="C46">
        <v>0</v>
      </c>
      <c r="D46" t="b">
        <v>0</v>
      </c>
      <c r="E46">
        <v>8</v>
      </c>
      <c r="F46">
        <v>145</v>
      </c>
      <c r="G46" s="4">
        <v>45356.637091400466</v>
      </c>
      <c r="H46" t="b">
        <v>1</v>
      </c>
      <c r="I46" t="b">
        <v>0</v>
      </c>
      <c r="J46" t="s">
        <v>150</v>
      </c>
      <c r="K46" t="b">
        <v>0</v>
      </c>
      <c r="L46" s="4"/>
      <c r="M46" t="b">
        <v>1</v>
      </c>
      <c r="N46" s="4"/>
      <c r="O46">
        <v>0</v>
      </c>
      <c r="R46" t="s">
        <v>691</v>
      </c>
      <c r="S46" t="s">
        <v>692</v>
      </c>
      <c r="T46" t="s">
        <v>693</v>
      </c>
    </row>
    <row r="47" spans="1:20" x14ac:dyDescent="0.35">
      <c r="A47">
        <v>11645</v>
      </c>
      <c r="B47">
        <v>78</v>
      </c>
      <c r="C47">
        <v>0</v>
      </c>
      <c r="D47" t="b">
        <v>0</v>
      </c>
      <c r="E47">
        <v>5</v>
      </c>
      <c r="F47">
        <v>145</v>
      </c>
      <c r="G47" s="4">
        <v>45358.397574803239</v>
      </c>
      <c r="H47" t="b">
        <v>1</v>
      </c>
      <c r="I47" t="b">
        <v>0</v>
      </c>
      <c r="J47" t="s">
        <v>560</v>
      </c>
      <c r="K47" t="b">
        <v>0</v>
      </c>
      <c r="L47" s="4"/>
      <c r="M47" t="b">
        <v>1</v>
      </c>
      <c r="N47" s="4"/>
      <c r="O47">
        <v>0</v>
      </c>
      <c r="R47" t="s">
        <v>679</v>
      </c>
      <c r="S47" t="s">
        <v>680</v>
      </c>
      <c r="T47" t="s">
        <v>681</v>
      </c>
    </row>
    <row r="48" spans="1:20" x14ac:dyDescent="0.35">
      <c r="A48">
        <v>11725</v>
      </c>
      <c r="B48">
        <v>81</v>
      </c>
      <c r="C48">
        <v>0</v>
      </c>
      <c r="D48" t="b">
        <v>0</v>
      </c>
      <c r="E48">
        <v>0</v>
      </c>
      <c r="F48">
        <v>1</v>
      </c>
      <c r="G48" s="4">
        <v>45363.748622685183</v>
      </c>
      <c r="H48" t="b">
        <v>0</v>
      </c>
      <c r="I48" t="b">
        <v>0</v>
      </c>
      <c r="K48" t="b">
        <v>1</v>
      </c>
      <c r="L48" s="4"/>
      <c r="M48" t="b">
        <v>1</v>
      </c>
      <c r="N48" s="4"/>
      <c r="O48">
        <v>0</v>
      </c>
    </row>
    <row r="49" spans="1:20" x14ac:dyDescent="0.35">
      <c r="A49">
        <v>11579</v>
      </c>
      <c r="B49">
        <v>83</v>
      </c>
      <c r="C49">
        <v>0</v>
      </c>
      <c r="D49" t="b">
        <v>0</v>
      </c>
      <c r="E49">
        <v>11</v>
      </c>
      <c r="F49">
        <v>187</v>
      </c>
      <c r="G49" s="4">
        <v>45357.494422951386</v>
      </c>
      <c r="H49" t="b">
        <v>1</v>
      </c>
      <c r="I49" t="b">
        <v>0</v>
      </c>
      <c r="J49" t="s">
        <v>410</v>
      </c>
      <c r="K49" t="b">
        <v>0</v>
      </c>
      <c r="L49" s="4"/>
      <c r="M49" t="b">
        <v>1</v>
      </c>
      <c r="N49" s="4"/>
      <c r="O49">
        <v>0</v>
      </c>
      <c r="R49" t="s">
        <v>703</v>
      </c>
      <c r="S49" t="s">
        <v>704</v>
      </c>
      <c r="T49" t="s">
        <v>705</v>
      </c>
    </row>
    <row r="50" spans="1:20" x14ac:dyDescent="0.35">
      <c r="A50">
        <v>11493</v>
      </c>
      <c r="B50">
        <v>84</v>
      </c>
      <c r="C50">
        <v>0</v>
      </c>
      <c r="D50" t="b">
        <v>0</v>
      </c>
      <c r="E50">
        <v>5</v>
      </c>
      <c r="F50">
        <v>176</v>
      </c>
      <c r="G50" s="4">
        <v>45356.535188807873</v>
      </c>
      <c r="H50" t="b">
        <v>1</v>
      </c>
      <c r="I50" t="b">
        <v>0</v>
      </c>
      <c r="J50" t="s">
        <v>381</v>
      </c>
      <c r="K50" t="b">
        <v>0</v>
      </c>
      <c r="L50" s="4"/>
      <c r="M50" t="b">
        <v>1</v>
      </c>
      <c r="N50" s="4"/>
      <c r="O50">
        <v>0</v>
      </c>
      <c r="R50" t="s">
        <v>679</v>
      </c>
      <c r="S50" t="s">
        <v>680</v>
      </c>
      <c r="T50" t="s">
        <v>681</v>
      </c>
    </row>
    <row r="51" spans="1:20" x14ac:dyDescent="0.35">
      <c r="A51">
        <v>11547</v>
      </c>
      <c r="B51">
        <v>85</v>
      </c>
      <c r="C51">
        <v>0</v>
      </c>
      <c r="D51" t="b">
        <v>0</v>
      </c>
      <c r="E51">
        <v>0</v>
      </c>
      <c r="F51">
        <v>100</v>
      </c>
      <c r="G51" s="4">
        <v>45356.381068368057</v>
      </c>
      <c r="H51" t="b">
        <v>0</v>
      </c>
      <c r="I51" t="b">
        <v>0</v>
      </c>
      <c r="K51" t="b">
        <v>0</v>
      </c>
      <c r="L51" s="4"/>
      <c r="M51" t="b">
        <v>1</v>
      </c>
      <c r="N51" s="4"/>
      <c r="O51">
        <v>0</v>
      </c>
    </row>
    <row r="52" spans="1:20" x14ac:dyDescent="0.35">
      <c r="A52">
        <v>11488</v>
      </c>
      <c r="B52">
        <v>89</v>
      </c>
      <c r="C52">
        <v>0</v>
      </c>
      <c r="D52" t="b">
        <v>0</v>
      </c>
      <c r="E52">
        <v>5</v>
      </c>
      <c r="F52">
        <v>122</v>
      </c>
      <c r="G52" s="4">
        <v>45341.449028738425</v>
      </c>
      <c r="H52" t="b">
        <v>1</v>
      </c>
      <c r="I52" t="b">
        <v>0</v>
      </c>
      <c r="J52" t="s">
        <v>525</v>
      </c>
      <c r="K52" t="b">
        <v>0</v>
      </c>
      <c r="L52" s="4"/>
      <c r="M52" t="b">
        <v>1</v>
      </c>
      <c r="N52" s="4"/>
      <c r="O52">
        <v>0</v>
      </c>
      <c r="R52" t="s">
        <v>679</v>
      </c>
      <c r="S52" t="s">
        <v>680</v>
      </c>
      <c r="T52" t="s">
        <v>681</v>
      </c>
    </row>
    <row r="53" spans="1:20" x14ac:dyDescent="0.35">
      <c r="A53">
        <v>11629</v>
      </c>
      <c r="B53">
        <v>93</v>
      </c>
      <c r="C53">
        <v>0</v>
      </c>
      <c r="D53" t="b">
        <v>0</v>
      </c>
      <c r="E53">
        <v>5</v>
      </c>
      <c r="F53">
        <v>175</v>
      </c>
      <c r="G53" s="4">
        <v>45357.944085532406</v>
      </c>
      <c r="H53" t="b">
        <v>1</v>
      </c>
      <c r="I53" t="b">
        <v>0</v>
      </c>
      <c r="J53" t="s">
        <v>937</v>
      </c>
      <c r="K53" t="b">
        <v>0</v>
      </c>
      <c r="L53" s="4"/>
      <c r="M53" t="b">
        <v>1</v>
      </c>
      <c r="N53" s="4"/>
      <c r="O53">
        <v>0</v>
      </c>
      <c r="R53" t="s">
        <v>679</v>
      </c>
      <c r="S53" t="s">
        <v>680</v>
      </c>
      <c r="T53" t="s">
        <v>681</v>
      </c>
    </row>
    <row r="54" spans="1:20" x14ac:dyDescent="0.35">
      <c r="A54">
        <v>11588</v>
      </c>
      <c r="B54">
        <v>96</v>
      </c>
      <c r="C54">
        <v>0</v>
      </c>
      <c r="D54" t="b">
        <v>0</v>
      </c>
      <c r="E54">
        <v>8</v>
      </c>
      <c r="F54">
        <v>182</v>
      </c>
      <c r="G54" s="4">
        <v>45357.620021643517</v>
      </c>
      <c r="H54" t="b">
        <v>1</v>
      </c>
      <c r="I54" t="b">
        <v>0</v>
      </c>
      <c r="J54" t="s">
        <v>289</v>
      </c>
      <c r="K54" t="b">
        <v>0</v>
      </c>
      <c r="L54" s="4"/>
      <c r="M54" t="b">
        <v>1</v>
      </c>
      <c r="N54" s="4"/>
      <c r="O54">
        <v>0</v>
      </c>
      <c r="R54" t="s">
        <v>691</v>
      </c>
      <c r="S54" t="s">
        <v>692</v>
      </c>
      <c r="T54" t="s">
        <v>693</v>
      </c>
    </row>
    <row r="55" spans="1:20" x14ac:dyDescent="0.35">
      <c r="A55">
        <v>11680</v>
      </c>
      <c r="B55">
        <v>97</v>
      </c>
      <c r="C55">
        <v>0</v>
      </c>
      <c r="D55" t="b">
        <v>0</v>
      </c>
      <c r="E55">
        <v>17</v>
      </c>
      <c r="F55">
        <v>168</v>
      </c>
      <c r="G55" s="4">
        <v>45358.645927164354</v>
      </c>
      <c r="H55" t="b">
        <v>1</v>
      </c>
      <c r="I55" t="b">
        <v>0</v>
      </c>
      <c r="J55" t="s">
        <v>143</v>
      </c>
      <c r="K55" t="b">
        <v>0</v>
      </c>
      <c r="L55" s="4"/>
      <c r="M55" t="b">
        <v>1</v>
      </c>
      <c r="N55" s="4"/>
      <c r="O55">
        <v>0</v>
      </c>
      <c r="R55" t="s">
        <v>726</v>
      </c>
      <c r="S55" t="s">
        <v>624</v>
      </c>
      <c r="T55" t="s">
        <v>727</v>
      </c>
    </row>
    <row r="56" spans="1:20" x14ac:dyDescent="0.35">
      <c r="A56">
        <v>11539</v>
      </c>
      <c r="B56">
        <v>98</v>
      </c>
      <c r="C56">
        <v>0</v>
      </c>
      <c r="D56" t="b">
        <v>0</v>
      </c>
      <c r="E56">
        <v>5</v>
      </c>
      <c r="F56">
        <v>143</v>
      </c>
      <c r="G56" s="4">
        <v>45355.497851851855</v>
      </c>
      <c r="H56" t="b">
        <v>1</v>
      </c>
      <c r="I56" t="b">
        <v>0</v>
      </c>
      <c r="J56" t="s">
        <v>268</v>
      </c>
      <c r="K56" t="b">
        <v>0</v>
      </c>
      <c r="L56" s="4"/>
      <c r="M56" t="b">
        <v>1</v>
      </c>
      <c r="N56" s="4"/>
      <c r="O56">
        <v>0</v>
      </c>
      <c r="R56" t="s">
        <v>679</v>
      </c>
      <c r="S56" t="s">
        <v>680</v>
      </c>
      <c r="T56" t="s">
        <v>681</v>
      </c>
    </row>
    <row r="57" spans="1:20" x14ac:dyDescent="0.35">
      <c r="A57">
        <v>11679</v>
      </c>
      <c r="B57">
        <v>99</v>
      </c>
      <c r="C57">
        <v>0</v>
      </c>
      <c r="D57" t="b">
        <v>0</v>
      </c>
      <c r="E57">
        <v>18</v>
      </c>
      <c r="F57">
        <v>156</v>
      </c>
      <c r="G57" s="4">
        <v>45358.634807210648</v>
      </c>
      <c r="H57" t="b">
        <v>1</v>
      </c>
      <c r="I57" t="b">
        <v>0</v>
      </c>
      <c r="J57" t="s">
        <v>464</v>
      </c>
      <c r="K57" t="b">
        <v>0</v>
      </c>
      <c r="L57" s="4"/>
      <c r="M57" t="b">
        <v>1</v>
      </c>
      <c r="N57" s="4"/>
      <c r="O57">
        <v>0</v>
      </c>
      <c r="R57" t="s">
        <v>729</v>
      </c>
      <c r="S57" t="s">
        <v>730</v>
      </c>
      <c r="T57" t="s">
        <v>731</v>
      </c>
    </row>
    <row r="58" spans="1:20" x14ac:dyDescent="0.35">
      <c r="A58">
        <v>11700</v>
      </c>
      <c r="B58">
        <v>100</v>
      </c>
      <c r="C58">
        <v>0</v>
      </c>
      <c r="D58" t="b">
        <v>0</v>
      </c>
      <c r="E58">
        <v>5</v>
      </c>
      <c r="F58">
        <v>181</v>
      </c>
      <c r="G58" s="4">
        <v>45358.755823692132</v>
      </c>
      <c r="H58" t="b">
        <v>1</v>
      </c>
      <c r="I58" t="b">
        <v>0</v>
      </c>
      <c r="J58" t="s">
        <v>371</v>
      </c>
      <c r="K58" t="b">
        <v>0</v>
      </c>
      <c r="L58" s="4"/>
      <c r="M58" t="b">
        <v>1</v>
      </c>
      <c r="N58" s="4"/>
      <c r="O58">
        <v>0</v>
      </c>
      <c r="R58" t="s">
        <v>679</v>
      </c>
      <c r="S58" t="s">
        <v>680</v>
      </c>
      <c r="T58" t="s">
        <v>681</v>
      </c>
    </row>
    <row r="59" spans="1:20" x14ac:dyDescent="0.35">
      <c r="A59">
        <v>11506</v>
      </c>
      <c r="B59">
        <v>103</v>
      </c>
      <c r="C59">
        <v>0</v>
      </c>
      <c r="D59" t="b">
        <v>0</v>
      </c>
      <c r="E59">
        <v>6</v>
      </c>
      <c r="F59">
        <v>177</v>
      </c>
      <c r="G59" s="4">
        <v>45348.487988923611</v>
      </c>
      <c r="H59" t="b">
        <v>1</v>
      </c>
      <c r="I59" t="b">
        <v>0</v>
      </c>
      <c r="J59" t="s">
        <v>359</v>
      </c>
      <c r="K59" t="b">
        <v>0</v>
      </c>
      <c r="L59" s="4"/>
      <c r="M59" t="b">
        <v>1</v>
      </c>
      <c r="N59" s="4"/>
      <c r="O59">
        <v>0</v>
      </c>
      <c r="R59" t="s">
        <v>683</v>
      </c>
      <c r="S59" t="s">
        <v>684</v>
      </c>
      <c r="T59" t="s">
        <v>685</v>
      </c>
    </row>
    <row r="60" spans="1:20" x14ac:dyDescent="0.35">
      <c r="A60">
        <v>11688</v>
      </c>
      <c r="B60">
        <v>104</v>
      </c>
      <c r="C60">
        <v>0</v>
      </c>
      <c r="D60" t="b">
        <v>0</v>
      </c>
      <c r="E60">
        <v>8</v>
      </c>
      <c r="F60">
        <v>133</v>
      </c>
      <c r="G60" s="4">
        <v>45358.656170173614</v>
      </c>
      <c r="H60" t="b">
        <v>1</v>
      </c>
      <c r="I60" t="b">
        <v>0</v>
      </c>
      <c r="J60" t="s">
        <v>274</v>
      </c>
      <c r="K60" t="b">
        <v>0</v>
      </c>
      <c r="L60" s="4"/>
      <c r="M60" t="b">
        <v>1</v>
      </c>
      <c r="N60" s="4"/>
      <c r="O60">
        <v>0</v>
      </c>
      <c r="R60" t="s">
        <v>691</v>
      </c>
      <c r="S60" t="s">
        <v>692</v>
      </c>
      <c r="T60" t="s">
        <v>693</v>
      </c>
    </row>
    <row r="61" spans="1:20" x14ac:dyDescent="0.35">
      <c r="A61">
        <v>11572</v>
      </c>
      <c r="B61">
        <v>105</v>
      </c>
      <c r="C61">
        <v>0</v>
      </c>
      <c r="D61" t="b">
        <v>0</v>
      </c>
      <c r="E61">
        <v>6</v>
      </c>
      <c r="F61">
        <v>151</v>
      </c>
      <c r="G61" s="4">
        <v>45356.789771099538</v>
      </c>
      <c r="H61" t="b">
        <v>1</v>
      </c>
      <c r="I61" t="b">
        <v>0</v>
      </c>
      <c r="J61" t="s">
        <v>174</v>
      </c>
      <c r="K61" t="b">
        <v>0</v>
      </c>
      <c r="L61" s="4"/>
      <c r="M61" t="b">
        <v>1</v>
      </c>
      <c r="N61" s="4"/>
      <c r="O61">
        <v>0</v>
      </c>
      <c r="R61" t="s">
        <v>683</v>
      </c>
      <c r="S61" t="s">
        <v>684</v>
      </c>
      <c r="T61" t="s">
        <v>685</v>
      </c>
    </row>
    <row r="62" spans="1:20" x14ac:dyDescent="0.35">
      <c r="A62">
        <v>11605</v>
      </c>
      <c r="B62">
        <v>106</v>
      </c>
      <c r="C62">
        <v>0</v>
      </c>
      <c r="D62" t="b">
        <v>0</v>
      </c>
      <c r="E62">
        <v>8</v>
      </c>
      <c r="F62">
        <v>130</v>
      </c>
      <c r="G62" s="4">
        <v>45357.779696990743</v>
      </c>
      <c r="H62" t="b">
        <v>1</v>
      </c>
      <c r="I62" t="b">
        <v>0</v>
      </c>
      <c r="J62" t="s">
        <v>333</v>
      </c>
      <c r="K62" t="b">
        <v>0</v>
      </c>
      <c r="L62" s="4"/>
      <c r="M62" t="b">
        <v>1</v>
      </c>
      <c r="N62" s="4"/>
      <c r="O62">
        <v>0</v>
      </c>
      <c r="R62" t="s">
        <v>691</v>
      </c>
      <c r="S62" t="s">
        <v>692</v>
      </c>
      <c r="T62" t="s">
        <v>693</v>
      </c>
    </row>
    <row r="63" spans="1:20" x14ac:dyDescent="0.35">
      <c r="A63">
        <v>11514</v>
      </c>
      <c r="B63">
        <v>108</v>
      </c>
      <c r="C63">
        <v>0</v>
      </c>
      <c r="D63" t="b">
        <v>0</v>
      </c>
      <c r="E63">
        <v>17</v>
      </c>
      <c r="F63">
        <v>98</v>
      </c>
      <c r="G63" s="4">
        <v>45349.805334108794</v>
      </c>
      <c r="H63" t="b">
        <v>1</v>
      </c>
      <c r="I63" t="b">
        <v>0</v>
      </c>
      <c r="J63" t="s">
        <v>265</v>
      </c>
      <c r="K63" t="b">
        <v>0</v>
      </c>
      <c r="L63" s="4"/>
      <c r="M63" t="b">
        <v>1</v>
      </c>
      <c r="N63" s="4"/>
      <c r="O63">
        <v>0</v>
      </c>
      <c r="R63" t="s">
        <v>726</v>
      </c>
      <c r="S63" t="s">
        <v>624</v>
      </c>
      <c r="T63" t="s">
        <v>727</v>
      </c>
    </row>
    <row r="64" spans="1:20" x14ac:dyDescent="0.35">
      <c r="A64">
        <v>11612</v>
      </c>
      <c r="B64">
        <v>109</v>
      </c>
      <c r="C64">
        <v>0</v>
      </c>
      <c r="D64" t="b">
        <v>0</v>
      </c>
      <c r="E64">
        <v>5</v>
      </c>
      <c r="F64">
        <v>100</v>
      </c>
      <c r="G64" s="4">
        <v>45357.811224849538</v>
      </c>
      <c r="H64" t="b">
        <v>1</v>
      </c>
      <c r="I64" t="b">
        <v>0</v>
      </c>
      <c r="J64" t="s">
        <v>522</v>
      </c>
      <c r="K64" t="b">
        <v>0</v>
      </c>
      <c r="L64" s="4"/>
      <c r="M64" t="b">
        <v>1</v>
      </c>
      <c r="N64" s="4"/>
      <c r="O64">
        <v>0</v>
      </c>
      <c r="R64" t="s">
        <v>679</v>
      </c>
      <c r="S64" t="s">
        <v>680</v>
      </c>
      <c r="T64" t="s">
        <v>681</v>
      </c>
    </row>
    <row r="65" spans="1:20" x14ac:dyDescent="0.35">
      <c r="A65">
        <v>11726</v>
      </c>
      <c r="B65">
        <v>110</v>
      </c>
      <c r="C65">
        <v>0</v>
      </c>
      <c r="D65" t="b">
        <v>0</v>
      </c>
      <c r="E65">
        <v>0</v>
      </c>
      <c r="F65">
        <v>1</v>
      </c>
      <c r="G65" s="4">
        <v>45363.748622685183</v>
      </c>
      <c r="H65" t="b">
        <v>0</v>
      </c>
      <c r="I65" t="b">
        <v>0</v>
      </c>
      <c r="K65" t="b">
        <v>1</v>
      </c>
      <c r="L65" s="4"/>
      <c r="M65" t="b">
        <v>1</v>
      </c>
      <c r="N65" s="4"/>
      <c r="O65">
        <v>0</v>
      </c>
    </row>
    <row r="66" spans="1:20" x14ac:dyDescent="0.35">
      <c r="A66">
        <v>11556</v>
      </c>
      <c r="B66">
        <v>112</v>
      </c>
      <c r="C66">
        <v>0</v>
      </c>
      <c r="D66" t="b">
        <v>0</v>
      </c>
      <c r="E66">
        <v>5</v>
      </c>
      <c r="F66">
        <v>175</v>
      </c>
      <c r="G66" s="4">
        <v>45356.487760150463</v>
      </c>
      <c r="H66" t="b">
        <v>1</v>
      </c>
      <c r="I66" t="b">
        <v>0</v>
      </c>
      <c r="J66" t="s">
        <v>337</v>
      </c>
      <c r="K66" t="b">
        <v>0</v>
      </c>
      <c r="L66" s="4"/>
      <c r="M66" t="b">
        <v>1</v>
      </c>
      <c r="N66" s="4"/>
      <c r="O66">
        <v>0</v>
      </c>
      <c r="R66" t="s">
        <v>679</v>
      </c>
      <c r="S66" t="s">
        <v>680</v>
      </c>
      <c r="T66" t="s">
        <v>681</v>
      </c>
    </row>
    <row r="67" spans="1:20" x14ac:dyDescent="0.35">
      <c r="A67">
        <v>11532</v>
      </c>
      <c r="B67">
        <v>113</v>
      </c>
      <c r="C67">
        <v>0</v>
      </c>
      <c r="D67" t="b">
        <v>0</v>
      </c>
      <c r="E67">
        <v>5</v>
      </c>
      <c r="F67">
        <v>168</v>
      </c>
      <c r="G67" s="4">
        <v>45353.568726354169</v>
      </c>
      <c r="H67" t="b">
        <v>1</v>
      </c>
      <c r="I67" t="b">
        <v>0</v>
      </c>
      <c r="J67" t="s">
        <v>200</v>
      </c>
      <c r="K67" t="b">
        <v>0</v>
      </c>
      <c r="L67" s="4"/>
      <c r="M67" t="b">
        <v>1</v>
      </c>
      <c r="N67" s="4"/>
      <c r="O67">
        <v>0</v>
      </c>
      <c r="R67" t="s">
        <v>679</v>
      </c>
      <c r="S67" t="s">
        <v>680</v>
      </c>
      <c r="T67" t="s">
        <v>681</v>
      </c>
    </row>
    <row r="68" spans="1:20" x14ac:dyDescent="0.35">
      <c r="A68">
        <v>11673</v>
      </c>
      <c r="B68">
        <v>114</v>
      </c>
      <c r="C68">
        <v>0</v>
      </c>
      <c r="D68" t="b">
        <v>0</v>
      </c>
      <c r="E68">
        <v>5</v>
      </c>
      <c r="F68">
        <v>142</v>
      </c>
      <c r="G68" s="4">
        <v>45358.607736921294</v>
      </c>
      <c r="H68" t="b">
        <v>1</v>
      </c>
      <c r="I68" t="b">
        <v>0</v>
      </c>
      <c r="J68" t="s">
        <v>278</v>
      </c>
      <c r="K68" t="b">
        <v>0</v>
      </c>
      <c r="L68" s="4"/>
      <c r="M68" t="b">
        <v>1</v>
      </c>
      <c r="N68" s="4"/>
      <c r="O68">
        <v>0</v>
      </c>
      <c r="R68" t="s">
        <v>679</v>
      </c>
      <c r="S68" t="s">
        <v>680</v>
      </c>
      <c r="T68" t="s">
        <v>681</v>
      </c>
    </row>
    <row r="69" spans="1:20" x14ac:dyDescent="0.35">
      <c r="A69">
        <v>11590</v>
      </c>
      <c r="B69">
        <v>115</v>
      </c>
      <c r="C69">
        <v>0</v>
      </c>
      <c r="D69" t="b">
        <v>0</v>
      </c>
      <c r="E69">
        <v>8</v>
      </c>
      <c r="F69">
        <v>154</v>
      </c>
      <c r="G69" s="4">
        <v>45357.664917442133</v>
      </c>
      <c r="H69" t="b">
        <v>1</v>
      </c>
      <c r="I69" t="b">
        <v>0</v>
      </c>
      <c r="J69" t="s">
        <v>489</v>
      </c>
      <c r="K69" t="b">
        <v>0</v>
      </c>
      <c r="L69" s="4"/>
      <c r="M69" t="b">
        <v>1</v>
      </c>
      <c r="N69" s="4"/>
      <c r="O69">
        <v>0</v>
      </c>
      <c r="R69" t="s">
        <v>691</v>
      </c>
      <c r="S69" t="s">
        <v>692</v>
      </c>
      <c r="T69" t="s">
        <v>693</v>
      </c>
    </row>
    <row r="70" spans="1:20" x14ac:dyDescent="0.35">
      <c r="A70">
        <v>11666</v>
      </c>
      <c r="B70">
        <v>116</v>
      </c>
      <c r="C70">
        <v>0</v>
      </c>
      <c r="D70" t="b">
        <v>0</v>
      </c>
      <c r="E70">
        <v>8</v>
      </c>
      <c r="F70">
        <v>160</v>
      </c>
      <c r="G70" s="4">
        <v>45358.525029710647</v>
      </c>
      <c r="H70" t="b">
        <v>1</v>
      </c>
      <c r="I70" t="b">
        <v>0</v>
      </c>
      <c r="J70" t="s">
        <v>436</v>
      </c>
      <c r="K70" t="b">
        <v>0</v>
      </c>
      <c r="L70" s="4"/>
      <c r="M70" t="b">
        <v>1</v>
      </c>
      <c r="N70" s="4"/>
      <c r="O70">
        <v>0</v>
      </c>
      <c r="R70" t="s">
        <v>691</v>
      </c>
      <c r="S70" t="s">
        <v>692</v>
      </c>
      <c r="T70" t="s">
        <v>693</v>
      </c>
    </row>
    <row r="71" spans="1:20" x14ac:dyDescent="0.35">
      <c r="A71">
        <v>11525</v>
      </c>
      <c r="B71">
        <v>119</v>
      </c>
      <c r="C71">
        <v>0</v>
      </c>
      <c r="D71" t="b">
        <v>0</v>
      </c>
      <c r="E71">
        <v>5</v>
      </c>
      <c r="F71">
        <v>186</v>
      </c>
      <c r="G71" s="4">
        <v>45352.446827002314</v>
      </c>
      <c r="H71" t="b">
        <v>1</v>
      </c>
      <c r="I71" t="b">
        <v>0</v>
      </c>
      <c r="J71" t="s">
        <v>330</v>
      </c>
      <c r="K71" t="b">
        <v>0</v>
      </c>
      <c r="L71" s="4"/>
      <c r="M71" t="b">
        <v>1</v>
      </c>
      <c r="N71" s="4"/>
      <c r="O71">
        <v>0</v>
      </c>
      <c r="R71" t="s">
        <v>679</v>
      </c>
      <c r="S71" t="s">
        <v>680</v>
      </c>
      <c r="T71" t="s">
        <v>681</v>
      </c>
    </row>
    <row r="72" spans="1:20" x14ac:dyDescent="0.35">
      <c r="A72">
        <v>11704</v>
      </c>
      <c r="B72">
        <v>120</v>
      </c>
      <c r="C72">
        <v>0</v>
      </c>
      <c r="D72" t="b">
        <v>0</v>
      </c>
      <c r="E72">
        <v>5</v>
      </c>
      <c r="F72">
        <v>164</v>
      </c>
      <c r="G72" s="4">
        <v>45358.769945219909</v>
      </c>
      <c r="H72" t="b">
        <v>1</v>
      </c>
      <c r="I72" t="b">
        <v>0</v>
      </c>
      <c r="J72" t="s">
        <v>592</v>
      </c>
      <c r="K72" t="b">
        <v>0</v>
      </c>
      <c r="L72" s="4"/>
      <c r="M72" t="b">
        <v>1</v>
      </c>
      <c r="N72" s="4"/>
      <c r="O72">
        <v>0</v>
      </c>
      <c r="R72" t="s">
        <v>679</v>
      </c>
      <c r="S72" t="s">
        <v>680</v>
      </c>
      <c r="T72" t="s">
        <v>681</v>
      </c>
    </row>
    <row r="73" spans="1:20" x14ac:dyDescent="0.35">
      <c r="A73">
        <v>11697</v>
      </c>
      <c r="B73">
        <v>121</v>
      </c>
      <c r="C73">
        <v>0</v>
      </c>
      <c r="D73" t="b">
        <v>0</v>
      </c>
      <c r="E73">
        <v>5</v>
      </c>
      <c r="F73">
        <v>100</v>
      </c>
      <c r="G73" s="4">
        <v>45358.721219247687</v>
      </c>
      <c r="H73" t="b">
        <v>1</v>
      </c>
      <c r="I73" t="b">
        <v>0</v>
      </c>
      <c r="J73" t="s">
        <v>357</v>
      </c>
      <c r="K73" t="b">
        <v>0</v>
      </c>
      <c r="L73" s="4"/>
      <c r="M73" t="b">
        <v>1</v>
      </c>
      <c r="N73" s="4"/>
      <c r="O73">
        <v>0</v>
      </c>
      <c r="R73" t="s">
        <v>679</v>
      </c>
      <c r="S73" t="s">
        <v>680</v>
      </c>
      <c r="T73" t="s">
        <v>681</v>
      </c>
    </row>
    <row r="74" spans="1:20" x14ac:dyDescent="0.35">
      <c r="A74">
        <v>11698</v>
      </c>
      <c r="B74">
        <v>122</v>
      </c>
      <c r="C74">
        <v>0</v>
      </c>
      <c r="D74" t="b">
        <v>0</v>
      </c>
      <c r="E74">
        <v>16</v>
      </c>
      <c r="F74">
        <v>149</v>
      </c>
      <c r="G74" s="4">
        <v>45358.725317326389</v>
      </c>
      <c r="H74" t="b">
        <v>1</v>
      </c>
      <c r="I74" t="b">
        <v>0</v>
      </c>
      <c r="J74" t="s">
        <v>341</v>
      </c>
      <c r="K74" t="b">
        <v>0</v>
      </c>
      <c r="L74" s="4"/>
      <c r="M74" t="b">
        <v>1</v>
      </c>
      <c r="N74" s="4"/>
      <c r="O74">
        <v>0</v>
      </c>
      <c r="R74" t="s">
        <v>722</v>
      </c>
      <c r="S74" t="s">
        <v>723</v>
      </c>
      <c r="T74" t="s">
        <v>724</v>
      </c>
    </row>
    <row r="75" spans="1:20" x14ac:dyDescent="0.35">
      <c r="A75">
        <v>11516</v>
      </c>
      <c r="B75">
        <v>123</v>
      </c>
      <c r="C75">
        <v>0</v>
      </c>
      <c r="D75" t="b">
        <v>0</v>
      </c>
      <c r="E75">
        <v>17</v>
      </c>
      <c r="F75">
        <v>188</v>
      </c>
      <c r="G75" s="4">
        <v>45350.003761655091</v>
      </c>
      <c r="H75" t="b">
        <v>1</v>
      </c>
      <c r="I75" t="b">
        <v>0</v>
      </c>
      <c r="J75" t="s">
        <v>178</v>
      </c>
      <c r="K75" t="b">
        <v>0</v>
      </c>
      <c r="L75" s="4"/>
      <c r="M75" t="b">
        <v>1</v>
      </c>
      <c r="N75" s="4"/>
      <c r="O75">
        <v>0</v>
      </c>
      <c r="R75" t="s">
        <v>726</v>
      </c>
      <c r="S75" t="s">
        <v>624</v>
      </c>
      <c r="T75" t="s">
        <v>727</v>
      </c>
    </row>
    <row r="76" spans="1:20" x14ac:dyDescent="0.35">
      <c r="A76">
        <v>11647</v>
      </c>
      <c r="B76">
        <v>124</v>
      </c>
      <c r="C76">
        <v>0</v>
      </c>
      <c r="D76" t="b">
        <v>0</v>
      </c>
      <c r="E76">
        <v>5</v>
      </c>
      <c r="F76">
        <v>174</v>
      </c>
      <c r="G76" s="4">
        <v>45358.401938229166</v>
      </c>
      <c r="H76" t="b">
        <v>1</v>
      </c>
      <c r="I76" t="b">
        <v>0</v>
      </c>
      <c r="J76" t="s">
        <v>509</v>
      </c>
      <c r="K76" t="b">
        <v>0</v>
      </c>
      <c r="L76" s="4"/>
      <c r="M76" t="b">
        <v>1</v>
      </c>
      <c r="N76" s="4"/>
      <c r="O76">
        <v>0</v>
      </c>
      <c r="R76" t="s">
        <v>679</v>
      </c>
      <c r="S76" t="s">
        <v>680</v>
      </c>
      <c r="T76" t="s">
        <v>681</v>
      </c>
    </row>
    <row r="77" spans="1:20" x14ac:dyDescent="0.35">
      <c r="A77">
        <v>11569</v>
      </c>
      <c r="B77">
        <v>126</v>
      </c>
      <c r="C77">
        <v>0</v>
      </c>
      <c r="D77" t="b">
        <v>0</v>
      </c>
      <c r="E77">
        <v>5</v>
      </c>
      <c r="F77">
        <v>143</v>
      </c>
      <c r="G77" s="4">
        <v>45356.750595057871</v>
      </c>
      <c r="H77" t="b">
        <v>1</v>
      </c>
      <c r="I77" t="b">
        <v>0</v>
      </c>
      <c r="J77" t="s">
        <v>400</v>
      </c>
      <c r="K77" t="b">
        <v>0</v>
      </c>
      <c r="L77" s="4"/>
      <c r="M77" t="b">
        <v>1</v>
      </c>
      <c r="N77" s="4"/>
      <c r="O77">
        <v>0</v>
      </c>
      <c r="R77" t="s">
        <v>679</v>
      </c>
      <c r="S77" t="s">
        <v>680</v>
      </c>
      <c r="T77" t="s">
        <v>681</v>
      </c>
    </row>
    <row r="78" spans="1:20" x14ac:dyDescent="0.35">
      <c r="A78">
        <v>11642</v>
      </c>
      <c r="B78">
        <v>132</v>
      </c>
      <c r="C78">
        <v>0</v>
      </c>
      <c r="D78" t="b">
        <v>0</v>
      </c>
      <c r="E78">
        <v>5</v>
      </c>
      <c r="F78">
        <v>137</v>
      </c>
      <c r="G78" s="4">
        <v>45358.372058715278</v>
      </c>
      <c r="H78" t="b">
        <v>1</v>
      </c>
      <c r="I78" t="b">
        <v>0</v>
      </c>
      <c r="J78" t="s">
        <v>139</v>
      </c>
      <c r="K78" t="b">
        <v>0</v>
      </c>
      <c r="L78" s="4"/>
      <c r="M78" t="b">
        <v>1</v>
      </c>
      <c r="N78" s="4"/>
      <c r="O78">
        <v>0</v>
      </c>
      <c r="R78" t="s">
        <v>679</v>
      </c>
      <c r="S78" t="s">
        <v>680</v>
      </c>
      <c r="T78" t="s">
        <v>681</v>
      </c>
    </row>
    <row r="79" spans="1:20" x14ac:dyDescent="0.35">
      <c r="A79">
        <v>11727</v>
      </c>
      <c r="B79">
        <v>133</v>
      </c>
      <c r="C79">
        <v>0</v>
      </c>
      <c r="D79" t="b">
        <v>0</v>
      </c>
      <c r="E79">
        <v>0</v>
      </c>
      <c r="F79">
        <v>1</v>
      </c>
      <c r="G79" s="4">
        <v>45363.748622685183</v>
      </c>
      <c r="H79" t="b">
        <v>0</v>
      </c>
      <c r="I79" t="b">
        <v>0</v>
      </c>
      <c r="K79" t="b">
        <v>1</v>
      </c>
      <c r="L79" s="4"/>
      <c r="M79" t="b">
        <v>1</v>
      </c>
      <c r="N79" s="4"/>
      <c r="O79">
        <v>0</v>
      </c>
    </row>
    <row r="80" spans="1:20" x14ac:dyDescent="0.35">
      <c r="A80">
        <v>11640</v>
      </c>
      <c r="B80">
        <v>136</v>
      </c>
      <c r="C80">
        <v>0</v>
      </c>
      <c r="D80" t="b">
        <v>0</v>
      </c>
      <c r="E80">
        <v>17</v>
      </c>
      <c r="F80">
        <v>149</v>
      </c>
      <c r="G80" s="4">
        <v>45358.353265196762</v>
      </c>
      <c r="H80" t="b">
        <v>1</v>
      </c>
      <c r="I80" t="b">
        <v>0</v>
      </c>
      <c r="J80" t="s">
        <v>234</v>
      </c>
      <c r="K80" t="b">
        <v>0</v>
      </c>
      <c r="L80" s="4"/>
      <c r="M80" t="b">
        <v>1</v>
      </c>
      <c r="N80" s="4"/>
      <c r="O80">
        <v>0</v>
      </c>
      <c r="R80" t="s">
        <v>726</v>
      </c>
      <c r="S80" t="s">
        <v>624</v>
      </c>
      <c r="T80" t="s">
        <v>727</v>
      </c>
    </row>
    <row r="81" spans="1:20" x14ac:dyDescent="0.35">
      <c r="A81">
        <v>11728</v>
      </c>
      <c r="B81">
        <v>140</v>
      </c>
      <c r="C81">
        <v>0</v>
      </c>
      <c r="D81" t="b">
        <v>0</v>
      </c>
      <c r="E81">
        <v>0</v>
      </c>
      <c r="F81">
        <v>1</v>
      </c>
      <c r="G81" s="4">
        <v>45363.748622685183</v>
      </c>
      <c r="H81" t="b">
        <v>0</v>
      </c>
      <c r="I81" t="b">
        <v>0</v>
      </c>
      <c r="K81" t="b">
        <v>1</v>
      </c>
      <c r="L81" s="4"/>
      <c r="M81" t="b">
        <v>1</v>
      </c>
      <c r="N81" s="4"/>
      <c r="O81">
        <v>0</v>
      </c>
    </row>
    <row r="82" spans="1:20" x14ac:dyDescent="0.35">
      <c r="A82">
        <v>11683</v>
      </c>
      <c r="B82">
        <v>141</v>
      </c>
      <c r="C82">
        <v>0</v>
      </c>
      <c r="D82" t="b">
        <v>0</v>
      </c>
      <c r="E82">
        <v>6</v>
      </c>
      <c r="F82">
        <v>167</v>
      </c>
      <c r="G82" s="4">
        <v>45358.650437696757</v>
      </c>
      <c r="H82" t="b">
        <v>1</v>
      </c>
      <c r="I82" t="b">
        <v>0</v>
      </c>
      <c r="J82" t="s">
        <v>107</v>
      </c>
      <c r="K82" t="b">
        <v>0</v>
      </c>
      <c r="L82" s="4"/>
      <c r="M82" t="b">
        <v>1</v>
      </c>
      <c r="N82" s="4"/>
      <c r="O82">
        <v>0</v>
      </c>
      <c r="R82" t="s">
        <v>683</v>
      </c>
      <c r="S82" t="s">
        <v>684</v>
      </c>
      <c r="T82" t="s">
        <v>685</v>
      </c>
    </row>
    <row r="83" spans="1:20" x14ac:dyDescent="0.35">
      <c r="A83">
        <v>11607</v>
      </c>
      <c r="B83">
        <v>144</v>
      </c>
      <c r="C83">
        <v>0</v>
      </c>
      <c r="D83" t="b">
        <v>0</v>
      </c>
      <c r="E83">
        <v>5</v>
      </c>
      <c r="F83">
        <v>133</v>
      </c>
      <c r="G83" s="4">
        <v>45357.797170833335</v>
      </c>
      <c r="H83" t="b">
        <v>1</v>
      </c>
      <c r="I83" t="b">
        <v>0</v>
      </c>
      <c r="J83" t="s">
        <v>313</v>
      </c>
      <c r="K83" t="b">
        <v>0</v>
      </c>
      <c r="L83" s="4"/>
      <c r="M83" t="b">
        <v>1</v>
      </c>
      <c r="N83" s="4"/>
      <c r="O83">
        <v>0</v>
      </c>
      <c r="R83" t="s">
        <v>679</v>
      </c>
      <c r="S83" t="s">
        <v>680</v>
      </c>
      <c r="T83" t="s">
        <v>681</v>
      </c>
    </row>
    <row r="84" spans="1:20" x14ac:dyDescent="0.35">
      <c r="A84">
        <v>11486</v>
      </c>
      <c r="B84">
        <v>146</v>
      </c>
      <c r="C84">
        <v>0</v>
      </c>
      <c r="D84" t="b">
        <v>0</v>
      </c>
      <c r="E84">
        <v>5</v>
      </c>
      <c r="F84">
        <v>161</v>
      </c>
      <c r="G84" s="4">
        <v>45358.434223229167</v>
      </c>
      <c r="H84" t="b">
        <v>1</v>
      </c>
      <c r="I84" t="b">
        <v>0</v>
      </c>
      <c r="J84" t="s">
        <v>134</v>
      </c>
      <c r="K84" t="b">
        <v>0</v>
      </c>
      <c r="L84" s="4"/>
      <c r="M84" t="b">
        <v>1</v>
      </c>
      <c r="N84" s="4"/>
      <c r="O84">
        <v>0</v>
      </c>
      <c r="R84" t="s">
        <v>679</v>
      </c>
      <c r="S84" t="s">
        <v>680</v>
      </c>
      <c r="T84" t="s">
        <v>681</v>
      </c>
    </row>
    <row r="85" spans="1:20" x14ac:dyDescent="0.35">
      <c r="A85">
        <v>11618</v>
      </c>
      <c r="B85">
        <v>147</v>
      </c>
      <c r="C85">
        <v>0</v>
      </c>
      <c r="D85" t="b">
        <v>0</v>
      </c>
      <c r="E85">
        <v>5</v>
      </c>
      <c r="F85">
        <v>147</v>
      </c>
      <c r="G85" s="4">
        <v>45357.844613622685</v>
      </c>
      <c r="H85" t="b">
        <v>1</v>
      </c>
      <c r="I85" t="b">
        <v>0</v>
      </c>
      <c r="J85" t="s">
        <v>545</v>
      </c>
      <c r="K85" t="b">
        <v>0</v>
      </c>
      <c r="L85" s="4"/>
      <c r="M85" t="b">
        <v>1</v>
      </c>
      <c r="N85" s="4"/>
      <c r="O85">
        <v>0</v>
      </c>
      <c r="R85" t="s">
        <v>679</v>
      </c>
      <c r="S85" t="s">
        <v>680</v>
      </c>
      <c r="T85" t="s">
        <v>681</v>
      </c>
    </row>
    <row r="86" spans="1:20" x14ac:dyDescent="0.35">
      <c r="A86">
        <v>11703</v>
      </c>
      <c r="B86">
        <v>148</v>
      </c>
      <c r="C86">
        <v>0</v>
      </c>
      <c r="D86" t="b">
        <v>0</v>
      </c>
      <c r="E86">
        <v>5</v>
      </c>
      <c r="F86">
        <v>176</v>
      </c>
      <c r="G86" s="4">
        <v>45358.762320682872</v>
      </c>
      <c r="H86" t="b">
        <v>1</v>
      </c>
      <c r="I86" t="b">
        <v>0</v>
      </c>
      <c r="J86" t="s">
        <v>446</v>
      </c>
      <c r="K86" t="b">
        <v>0</v>
      </c>
      <c r="L86" s="4"/>
      <c r="M86" t="b">
        <v>1</v>
      </c>
      <c r="N86" s="4"/>
      <c r="O86">
        <v>0</v>
      </c>
      <c r="R86" t="s">
        <v>679</v>
      </c>
      <c r="S86" t="s">
        <v>680</v>
      </c>
      <c r="T86" t="s">
        <v>681</v>
      </c>
    </row>
    <row r="87" spans="1:20" x14ac:dyDescent="0.35">
      <c r="A87">
        <v>11576</v>
      </c>
      <c r="B87">
        <v>149</v>
      </c>
      <c r="C87">
        <v>0</v>
      </c>
      <c r="D87" t="b">
        <v>0</v>
      </c>
      <c r="E87">
        <v>5</v>
      </c>
      <c r="F87">
        <v>159</v>
      </c>
      <c r="G87" s="4">
        <v>45357.286850729164</v>
      </c>
      <c r="H87" t="b">
        <v>1</v>
      </c>
      <c r="I87" t="b">
        <v>0</v>
      </c>
      <c r="J87" t="s">
        <v>493</v>
      </c>
      <c r="K87" t="b">
        <v>0</v>
      </c>
      <c r="L87" s="4"/>
      <c r="M87" t="b">
        <v>1</v>
      </c>
      <c r="N87" s="4"/>
      <c r="O87">
        <v>0</v>
      </c>
      <c r="R87" t="s">
        <v>679</v>
      </c>
      <c r="S87" t="s">
        <v>680</v>
      </c>
      <c r="T87" t="s">
        <v>681</v>
      </c>
    </row>
    <row r="88" spans="1:20" x14ac:dyDescent="0.35">
      <c r="A88">
        <v>11490</v>
      </c>
      <c r="B88">
        <v>150</v>
      </c>
      <c r="C88">
        <v>0</v>
      </c>
      <c r="D88" t="b">
        <v>0</v>
      </c>
      <c r="E88">
        <v>8</v>
      </c>
      <c r="F88">
        <v>142</v>
      </c>
      <c r="G88" s="4">
        <v>45341.493103159723</v>
      </c>
      <c r="H88" t="b">
        <v>1</v>
      </c>
      <c r="I88" t="b">
        <v>0</v>
      </c>
      <c r="J88" t="s">
        <v>580</v>
      </c>
      <c r="K88" t="b">
        <v>0</v>
      </c>
      <c r="L88" s="4"/>
      <c r="M88" t="b">
        <v>1</v>
      </c>
      <c r="N88" s="4"/>
      <c r="O88">
        <v>0</v>
      </c>
      <c r="R88" t="s">
        <v>691</v>
      </c>
      <c r="S88" t="s">
        <v>692</v>
      </c>
      <c r="T88" t="s">
        <v>693</v>
      </c>
    </row>
    <row r="89" spans="1:20" x14ac:dyDescent="0.35">
      <c r="A89">
        <v>11529</v>
      </c>
      <c r="B89">
        <v>151</v>
      </c>
      <c r="C89">
        <v>0</v>
      </c>
      <c r="D89" t="b">
        <v>0</v>
      </c>
      <c r="E89">
        <v>5</v>
      </c>
      <c r="F89">
        <v>168</v>
      </c>
      <c r="G89" s="4">
        <v>45352.570643287036</v>
      </c>
      <c r="H89" t="b">
        <v>1</v>
      </c>
      <c r="I89" t="b">
        <v>0</v>
      </c>
      <c r="J89" t="s">
        <v>414</v>
      </c>
      <c r="K89" t="b">
        <v>0</v>
      </c>
      <c r="L89" s="4"/>
      <c r="M89" t="b">
        <v>1</v>
      </c>
      <c r="N89" s="4"/>
      <c r="O89">
        <v>0</v>
      </c>
      <c r="R89" t="s">
        <v>679</v>
      </c>
      <c r="S89" t="s">
        <v>680</v>
      </c>
      <c r="T89" t="s">
        <v>681</v>
      </c>
    </row>
    <row r="90" spans="1:20" x14ac:dyDescent="0.35">
      <c r="A90">
        <v>11729</v>
      </c>
      <c r="B90">
        <v>152</v>
      </c>
      <c r="C90">
        <v>0</v>
      </c>
      <c r="D90" t="b">
        <v>0</v>
      </c>
      <c r="E90">
        <v>0</v>
      </c>
      <c r="F90">
        <v>1</v>
      </c>
      <c r="G90" s="4">
        <v>45363.748622685183</v>
      </c>
      <c r="H90" t="b">
        <v>0</v>
      </c>
      <c r="I90" t="b">
        <v>0</v>
      </c>
      <c r="K90" t="b">
        <v>1</v>
      </c>
      <c r="L90" s="4"/>
      <c r="M90" t="b">
        <v>1</v>
      </c>
      <c r="N90" s="4"/>
      <c r="O90">
        <v>0</v>
      </c>
    </row>
    <row r="91" spans="1:20" x14ac:dyDescent="0.35">
      <c r="A91">
        <v>11622</v>
      </c>
      <c r="B91">
        <v>153</v>
      </c>
      <c r="C91">
        <v>0</v>
      </c>
      <c r="D91" t="b">
        <v>0</v>
      </c>
      <c r="E91">
        <v>5</v>
      </c>
      <c r="F91">
        <v>20</v>
      </c>
      <c r="G91" s="4">
        <v>45357.861038113428</v>
      </c>
      <c r="H91" t="b">
        <v>1</v>
      </c>
      <c r="I91" t="b">
        <v>0</v>
      </c>
      <c r="J91" t="s">
        <v>353</v>
      </c>
      <c r="K91" t="b">
        <v>0</v>
      </c>
      <c r="L91" s="4"/>
      <c r="M91" t="b">
        <v>1</v>
      </c>
      <c r="N91" s="4"/>
      <c r="O91">
        <v>0</v>
      </c>
      <c r="R91" t="s">
        <v>679</v>
      </c>
      <c r="S91" t="s">
        <v>680</v>
      </c>
      <c r="T91" t="s">
        <v>681</v>
      </c>
    </row>
    <row r="92" spans="1:20" x14ac:dyDescent="0.35">
      <c r="A92">
        <v>11694</v>
      </c>
      <c r="B92">
        <v>154</v>
      </c>
      <c r="C92">
        <v>0</v>
      </c>
      <c r="D92" t="b">
        <v>0</v>
      </c>
      <c r="E92">
        <v>5</v>
      </c>
      <c r="F92">
        <v>147</v>
      </c>
      <c r="G92" s="4">
        <v>45358.71003480324</v>
      </c>
      <c r="H92" t="b">
        <v>1</v>
      </c>
      <c r="I92" t="b">
        <v>0</v>
      </c>
      <c r="J92" t="s">
        <v>213</v>
      </c>
      <c r="K92" t="b">
        <v>0</v>
      </c>
      <c r="L92" s="4"/>
      <c r="M92" t="b">
        <v>1</v>
      </c>
      <c r="N92" s="4"/>
      <c r="O92">
        <v>0</v>
      </c>
      <c r="R92" t="s">
        <v>679</v>
      </c>
      <c r="S92" t="s">
        <v>680</v>
      </c>
      <c r="T92" t="s">
        <v>681</v>
      </c>
    </row>
    <row r="93" spans="1:20" x14ac:dyDescent="0.35">
      <c r="A93">
        <v>11567</v>
      </c>
      <c r="B93">
        <v>156</v>
      </c>
      <c r="C93">
        <v>0</v>
      </c>
      <c r="D93" t="b">
        <v>0</v>
      </c>
      <c r="E93">
        <v>8</v>
      </c>
      <c r="F93">
        <v>134</v>
      </c>
      <c r="G93" s="4">
        <v>45357.877649849535</v>
      </c>
      <c r="H93" t="b">
        <v>1</v>
      </c>
      <c r="I93" t="b">
        <v>0</v>
      </c>
      <c r="J93" t="s">
        <v>439</v>
      </c>
      <c r="K93" t="b">
        <v>0</v>
      </c>
      <c r="L93" s="4"/>
      <c r="M93" t="b">
        <v>1</v>
      </c>
      <c r="N93" s="4"/>
      <c r="O93">
        <v>0</v>
      </c>
      <c r="R93" t="s">
        <v>691</v>
      </c>
      <c r="S93" t="s">
        <v>692</v>
      </c>
      <c r="T93" t="s">
        <v>693</v>
      </c>
    </row>
    <row r="94" spans="1:20" x14ac:dyDescent="0.35">
      <c r="A94">
        <v>11690</v>
      </c>
      <c r="B94">
        <v>160</v>
      </c>
      <c r="C94">
        <v>0</v>
      </c>
      <c r="D94" t="b">
        <v>0</v>
      </c>
      <c r="E94">
        <v>5</v>
      </c>
      <c r="F94">
        <v>161</v>
      </c>
      <c r="G94" s="4">
        <v>45358.696308298611</v>
      </c>
      <c r="H94" t="b">
        <v>1</v>
      </c>
      <c r="I94" t="b">
        <v>0</v>
      </c>
      <c r="J94" t="s">
        <v>345</v>
      </c>
      <c r="K94" t="b">
        <v>0</v>
      </c>
      <c r="L94" s="4"/>
      <c r="M94" t="b">
        <v>1</v>
      </c>
      <c r="N94" s="4"/>
      <c r="O94">
        <v>0</v>
      </c>
      <c r="R94" t="s">
        <v>679</v>
      </c>
      <c r="S94" t="s">
        <v>680</v>
      </c>
      <c r="T94" t="s">
        <v>681</v>
      </c>
    </row>
    <row r="95" spans="1:20" x14ac:dyDescent="0.35">
      <c r="A95">
        <v>11565</v>
      </c>
      <c r="B95">
        <v>165</v>
      </c>
      <c r="C95">
        <v>0</v>
      </c>
      <c r="D95" t="b">
        <v>0</v>
      </c>
      <c r="E95">
        <v>8</v>
      </c>
      <c r="F95">
        <v>147</v>
      </c>
      <c r="G95" s="4">
        <v>45356.70345833333</v>
      </c>
      <c r="H95" t="b">
        <v>1</v>
      </c>
      <c r="I95" t="b">
        <v>0</v>
      </c>
      <c r="J95" t="s">
        <v>547</v>
      </c>
      <c r="K95" t="b">
        <v>0</v>
      </c>
      <c r="L95" s="4"/>
      <c r="M95" t="b">
        <v>1</v>
      </c>
      <c r="N95" s="4"/>
      <c r="O95">
        <v>0</v>
      </c>
      <c r="R95" t="s">
        <v>691</v>
      </c>
      <c r="S95" t="s">
        <v>692</v>
      </c>
      <c r="T95" t="s">
        <v>693</v>
      </c>
    </row>
    <row r="96" spans="1:20" x14ac:dyDescent="0.35">
      <c r="A96">
        <v>11505</v>
      </c>
      <c r="B96">
        <v>166</v>
      </c>
      <c r="C96">
        <v>0</v>
      </c>
      <c r="D96" t="b">
        <v>0</v>
      </c>
      <c r="E96">
        <v>5</v>
      </c>
      <c r="F96">
        <v>169</v>
      </c>
      <c r="G96" s="4">
        <v>45357.536470335646</v>
      </c>
      <c r="H96" t="b">
        <v>1</v>
      </c>
      <c r="I96" t="b">
        <v>0</v>
      </c>
      <c r="J96" t="s">
        <v>306</v>
      </c>
      <c r="K96" t="b">
        <v>0</v>
      </c>
      <c r="L96" s="4"/>
      <c r="M96" t="b">
        <v>1</v>
      </c>
      <c r="N96" s="4"/>
      <c r="O96">
        <v>0</v>
      </c>
      <c r="R96" t="s">
        <v>679</v>
      </c>
      <c r="S96" t="s">
        <v>680</v>
      </c>
      <c r="T96" t="s">
        <v>681</v>
      </c>
    </row>
    <row r="97" spans="1:20" x14ac:dyDescent="0.35">
      <c r="A97">
        <v>11604</v>
      </c>
      <c r="B97">
        <v>167</v>
      </c>
      <c r="C97">
        <v>0</v>
      </c>
      <c r="D97" t="b">
        <v>0</v>
      </c>
      <c r="E97">
        <v>5</v>
      </c>
      <c r="F97">
        <v>175</v>
      </c>
      <c r="G97" s="4">
        <v>45358.364948726849</v>
      </c>
      <c r="H97" t="b">
        <v>1</v>
      </c>
      <c r="I97" t="b">
        <v>0</v>
      </c>
      <c r="J97" t="s">
        <v>323</v>
      </c>
      <c r="K97" t="b">
        <v>0</v>
      </c>
      <c r="L97" s="4"/>
      <c r="M97" t="b">
        <v>1</v>
      </c>
      <c r="N97" s="4"/>
      <c r="O97">
        <v>0</v>
      </c>
      <c r="R97" t="s">
        <v>679</v>
      </c>
      <c r="S97" t="s">
        <v>680</v>
      </c>
      <c r="T97" t="s">
        <v>681</v>
      </c>
    </row>
    <row r="98" spans="1:20" x14ac:dyDescent="0.35">
      <c r="A98">
        <v>11582</v>
      </c>
      <c r="B98">
        <v>170</v>
      </c>
      <c r="C98">
        <v>0</v>
      </c>
      <c r="D98" t="b">
        <v>0</v>
      </c>
      <c r="E98">
        <v>5</v>
      </c>
      <c r="F98">
        <v>166</v>
      </c>
      <c r="G98" s="4">
        <v>45357.551223414353</v>
      </c>
      <c r="H98" t="b">
        <v>1</v>
      </c>
      <c r="I98" t="b">
        <v>0</v>
      </c>
      <c r="J98" t="s">
        <v>311</v>
      </c>
      <c r="K98" t="b">
        <v>0</v>
      </c>
      <c r="L98" s="4"/>
      <c r="M98" t="b">
        <v>1</v>
      </c>
      <c r="N98" s="4"/>
      <c r="O98">
        <v>0</v>
      </c>
      <c r="R98" t="s">
        <v>679</v>
      </c>
      <c r="S98" t="s">
        <v>680</v>
      </c>
      <c r="T98" t="s">
        <v>681</v>
      </c>
    </row>
    <row r="99" spans="1:20" x14ac:dyDescent="0.35">
      <c r="A99">
        <v>11550</v>
      </c>
      <c r="B99">
        <v>171</v>
      </c>
      <c r="C99">
        <v>0</v>
      </c>
      <c r="D99" t="b">
        <v>0</v>
      </c>
      <c r="E99">
        <v>5</v>
      </c>
      <c r="F99">
        <v>163</v>
      </c>
      <c r="G99" s="4">
        <v>45356.423402083332</v>
      </c>
      <c r="H99" t="b">
        <v>1</v>
      </c>
      <c r="I99" t="b">
        <v>0</v>
      </c>
      <c r="J99" t="s">
        <v>86</v>
      </c>
      <c r="K99" t="b">
        <v>0</v>
      </c>
      <c r="L99" s="4"/>
      <c r="M99" t="b">
        <v>1</v>
      </c>
      <c r="N99" s="4"/>
      <c r="O99">
        <v>0</v>
      </c>
      <c r="R99" t="s">
        <v>679</v>
      </c>
      <c r="S99" t="s">
        <v>680</v>
      </c>
      <c r="T99" t="s">
        <v>681</v>
      </c>
    </row>
    <row r="100" spans="1:20" x14ac:dyDescent="0.35">
      <c r="A100">
        <v>11664</v>
      </c>
      <c r="B100">
        <v>173</v>
      </c>
      <c r="C100">
        <v>0</v>
      </c>
      <c r="D100" t="b">
        <v>0</v>
      </c>
      <c r="E100">
        <v>5</v>
      </c>
      <c r="F100">
        <v>144</v>
      </c>
      <c r="G100" s="4">
        <v>45358.489196724535</v>
      </c>
      <c r="H100" t="b">
        <v>1</v>
      </c>
      <c r="I100" t="b">
        <v>0</v>
      </c>
      <c r="J100" t="s">
        <v>99</v>
      </c>
      <c r="K100" t="b">
        <v>0</v>
      </c>
      <c r="L100" s="4"/>
      <c r="M100" t="b">
        <v>1</v>
      </c>
      <c r="N100" s="4"/>
      <c r="O100">
        <v>0</v>
      </c>
      <c r="R100" t="s">
        <v>679</v>
      </c>
      <c r="S100" t="s">
        <v>680</v>
      </c>
      <c r="T100" t="s">
        <v>681</v>
      </c>
    </row>
    <row r="101" spans="1:20" x14ac:dyDescent="0.35">
      <c r="A101">
        <v>11616</v>
      </c>
      <c r="B101">
        <v>174</v>
      </c>
      <c r="C101">
        <v>0</v>
      </c>
      <c r="D101" t="b">
        <v>0</v>
      </c>
      <c r="E101">
        <v>8</v>
      </c>
      <c r="F101">
        <v>167</v>
      </c>
      <c r="G101" s="4">
        <v>45357.838983912035</v>
      </c>
      <c r="H101" t="b">
        <v>1</v>
      </c>
      <c r="I101" t="b">
        <v>0</v>
      </c>
      <c r="J101" t="s">
        <v>293</v>
      </c>
      <c r="K101" t="b">
        <v>0</v>
      </c>
      <c r="L101" s="4"/>
      <c r="M101" t="b">
        <v>1</v>
      </c>
      <c r="N101" s="4"/>
      <c r="O101">
        <v>0</v>
      </c>
      <c r="R101" t="s">
        <v>691</v>
      </c>
      <c r="S101" t="s">
        <v>692</v>
      </c>
      <c r="T101" t="s">
        <v>693</v>
      </c>
    </row>
    <row r="102" spans="1:20" x14ac:dyDescent="0.35">
      <c r="A102">
        <v>11584</v>
      </c>
      <c r="B102">
        <v>175</v>
      </c>
      <c r="C102">
        <v>0</v>
      </c>
      <c r="D102" t="b">
        <v>0</v>
      </c>
      <c r="E102">
        <v>5</v>
      </c>
      <c r="F102">
        <v>155</v>
      </c>
      <c r="G102" s="4">
        <v>45358.431351238425</v>
      </c>
      <c r="H102" t="b">
        <v>1</v>
      </c>
      <c r="I102" t="b">
        <v>0</v>
      </c>
      <c r="J102" t="s">
        <v>568</v>
      </c>
      <c r="K102" t="b">
        <v>0</v>
      </c>
      <c r="L102" s="4"/>
      <c r="M102" t="b">
        <v>1</v>
      </c>
      <c r="N102" s="4"/>
      <c r="O102">
        <v>0</v>
      </c>
      <c r="R102" t="s">
        <v>679</v>
      </c>
      <c r="S102" t="s">
        <v>680</v>
      </c>
      <c r="T102" t="s">
        <v>681</v>
      </c>
    </row>
    <row r="103" spans="1:20" x14ac:dyDescent="0.35">
      <c r="A103">
        <v>11730</v>
      </c>
      <c r="B103">
        <v>180</v>
      </c>
      <c r="C103">
        <v>0</v>
      </c>
      <c r="D103" t="b">
        <v>0</v>
      </c>
      <c r="E103">
        <v>0</v>
      </c>
      <c r="F103">
        <v>1</v>
      </c>
      <c r="G103" s="4">
        <v>45363.748622685183</v>
      </c>
      <c r="H103" t="b">
        <v>0</v>
      </c>
      <c r="I103" t="b">
        <v>0</v>
      </c>
      <c r="K103" t="b">
        <v>1</v>
      </c>
      <c r="L103" s="4"/>
      <c r="M103" t="b">
        <v>1</v>
      </c>
      <c r="N103" s="4"/>
      <c r="O103">
        <v>0</v>
      </c>
    </row>
    <row r="104" spans="1:20" x14ac:dyDescent="0.35">
      <c r="A104">
        <v>11682</v>
      </c>
      <c r="B104">
        <v>183</v>
      </c>
      <c r="C104">
        <v>0</v>
      </c>
      <c r="D104" t="b">
        <v>0</v>
      </c>
      <c r="E104">
        <v>5</v>
      </c>
      <c r="F104">
        <v>175</v>
      </c>
      <c r="G104" s="4">
        <v>45358.648011805555</v>
      </c>
      <c r="H104" t="b">
        <v>1</v>
      </c>
      <c r="I104" t="b">
        <v>0</v>
      </c>
      <c r="J104" t="s">
        <v>116</v>
      </c>
      <c r="K104" t="b">
        <v>0</v>
      </c>
      <c r="L104" s="4"/>
      <c r="M104" t="b">
        <v>1</v>
      </c>
      <c r="N104" s="4"/>
      <c r="O104">
        <v>0</v>
      </c>
      <c r="R104" t="s">
        <v>679</v>
      </c>
      <c r="S104" t="s">
        <v>680</v>
      </c>
      <c r="T104" t="s">
        <v>681</v>
      </c>
    </row>
    <row r="105" spans="1:20" x14ac:dyDescent="0.35">
      <c r="A105">
        <v>11587</v>
      </c>
      <c r="B105">
        <v>185</v>
      </c>
      <c r="C105">
        <v>0</v>
      </c>
      <c r="D105" t="b">
        <v>0</v>
      </c>
      <c r="E105">
        <v>11</v>
      </c>
      <c r="F105">
        <v>189</v>
      </c>
      <c r="G105" s="4">
        <v>45357.616948958334</v>
      </c>
      <c r="H105" t="b">
        <v>1</v>
      </c>
      <c r="I105" t="b">
        <v>0</v>
      </c>
      <c r="J105" t="s">
        <v>929</v>
      </c>
      <c r="K105" t="b">
        <v>0</v>
      </c>
      <c r="L105" s="4"/>
      <c r="M105" t="b">
        <v>1</v>
      </c>
      <c r="N105" s="4"/>
      <c r="O105">
        <v>0</v>
      </c>
      <c r="R105" t="s">
        <v>703</v>
      </c>
      <c r="S105" t="s">
        <v>704</v>
      </c>
      <c r="T105" t="s">
        <v>705</v>
      </c>
    </row>
    <row r="106" spans="1:20" x14ac:dyDescent="0.35">
      <c r="A106">
        <v>11637</v>
      </c>
      <c r="B106">
        <v>186</v>
      </c>
      <c r="C106">
        <v>0</v>
      </c>
      <c r="D106" t="b">
        <v>0</v>
      </c>
      <c r="E106">
        <v>5</v>
      </c>
      <c r="F106">
        <v>152</v>
      </c>
      <c r="G106" s="4">
        <v>45358.318733993059</v>
      </c>
      <c r="H106" t="b">
        <v>1</v>
      </c>
      <c r="I106" t="b">
        <v>0</v>
      </c>
      <c r="J106" t="s">
        <v>395</v>
      </c>
      <c r="K106" t="b">
        <v>0</v>
      </c>
      <c r="L106" s="4"/>
      <c r="M106" t="b">
        <v>1</v>
      </c>
      <c r="N106" s="4"/>
      <c r="O106">
        <v>0</v>
      </c>
      <c r="R106" t="s">
        <v>679</v>
      </c>
      <c r="S106" t="s">
        <v>680</v>
      </c>
      <c r="T106" t="s">
        <v>681</v>
      </c>
    </row>
    <row r="107" spans="1:20" x14ac:dyDescent="0.35">
      <c r="A107">
        <v>11635</v>
      </c>
      <c r="B107">
        <v>187</v>
      </c>
      <c r="C107">
        <v>0</v>
      </c>
      <c r="D107" t="b">
        <v>0</v>
      </c>
      <c r="E107">
        <v>5</v>
      </c>
      <c r="F107">
        <v>168</v>
      </c>
      <c r="G107" s="4">
        <v>45358.298086261573</v>
      </c>
      <c r="H107" t="b">
        <v>1</v>
      </c>
      <c r="I107" t="b">
        <v>0</v>
      </c>
      <c r="J107" t="s">
        <v>428</v>
      </c>
      <c r="K107" t="b">
        <v>0</v>
      </c>
      <c r="L107" s="4"/>
      <c r="M107" t="b">
        <v>1</v>
      </c>
      <c r="N107" s="4"/>
      <c r="O107">
        <v>0</v>
      </c>
      <c r="R107" t="s">
        <v>679</v>
      </c>
      <c r="S107" t="s">
        <v>680</v>
      </c>
      <c r="T107" t="s">
        <v>681</v>
      </c>
    </row>
    <row r="108" spans="1:20" x14ac:dyDescent="0.35">
      <c r="A108">
        <v>11657</v>
      </c>
      <c r="B108">
        <v>188</v>
      </c>
      <c r="C108">
        <v>0</v>
      </c>
      <c r="D108" t="b">
        <v>0</v>
      </c>
      <c r="E108">
        <v>5</v>
      </c>
      <c r="F108">
        <v>160</v>
      </c>
      <c r="G108" s="4">
        <v>45358.433418946763</v>
      </c>
      <c r="H108" t="b">
        <v>1</v>
      </c>
      <c r="I108" t="b">
        <v>0</v>
      </c>
      <c r="J108" t="s">
        <v>134</v>
      </c>
      <c r="K108" t="b">
        <v>0</v>
      </c>
      <c r="L108" s="4"/>
      <c r="M108" t="b">
        <v>1</v>
      </c>
      <c r="N108" s="4"/>
      <c r="O108">
        <v>0</v>
      </c>
      <c r="R108" t="s">
        <v>679</v>
      </c>
      <c r="S108" t="s">
        <v>680</v>
      </c>
      <c r="T108" t="s">
        <v>681</v>
      </c>
    </row>
    <row r="109" spans="1:20" x14ac:dyDescent="0.35">
      <c r="A109">
        <v>11583</v>
      </c>
      <c r="B109">
        <v>189</v>
      </c>
      <c r="C109">
        <v>0</v>
      </c>
      <c r="D109" t="b">
        <v>0</v>
      </c>
      <c r="E109">
        <v>5</v>
      </c>
      <c r="F109">
        <v>160</v>
      </c>
      <c r="G109" s="4">
        <v>45357.574802233794</v>
      </c>
      <c r="H109" t="b">
        <v>1</v>
      </c>
      <c r="I109" t="b">
        <v>0</v>
      </c>
      <c r="J109" t="s">
        <v>134</v>
      </c>
      <c r="K109" t="b">
        <v>0</v>
      </c>
      <c r="L109" s="4"/>
      <c r="M109" t="b">
        <v>1</v>
      </c>
      <c r="N109" s="4"/>
      <c r="O109">
        <v>0</v>
      </c>
      <c r="R109" t="s">
        <v>679</v>
      </c>
      <c r="S109" t="s">
        <v>680</v>
      </c>
      <c r="T109" t="s">
        <v>681</v>
      </c>
    </row>
    <row r="110" spans="1:20" x14ac:dyDescent="0.35">
      <c r="A110">
        <v>11731</v>
      </c>
      <c r="B110">
        <v>190</v>
      </c>
      <c r="C110">
        <v>0</v>
      </c>
      <c r="D110" t="b">
        <v>0</v>
      </c>
      <c r="E110">
        <v>0</v>
      </c>
      <c r="F110">
        <v>1</v>
      </c>
      <c r="G110" s="4">
        <v>45363.748622685183</v>
      </c>
      <c r="H110" t="b">
        <v>0</v>
      </c>
      <c r="I110" t="b">
        <v>0</v>
      </c>
      <c r="K110" t="b">
        <v>1</v>
      </c>
      <c r="L110" s="4"/>
      <c r="M110" t="b">
        <v>1</v>
      </c>
      <c r="N110" s="4"/>
      <c r="O110">
        <v>0</v>
      </c>
    </row>
    <row r="111" spans="1:20" x14ac:dyDescent="0.35">
      <c r="A111">
        <v>11732</v>
      </c>
      <c r="B111">
        <v>191</v>
      </c>
      <c r="C111">
        <v>0</v>
      </c>
      <c r="D111" t="b">
        <v>0</v>
      </c>
      <c r="E111">
        <v>0</v>
      </c>
      <c r="F111">
        <v>1</v>
      </c>
      <c r="G111" s="4">
        <v>45363.748622685183</v>
      </c>
      <c r="H111" t="b">
        <v>0</v>
      </c>
      <c r="I111" t="b">
        <v>0</v>
      </c>
      <c r="K111" t="b">
        <v>1</v>
      </c>
      <c r="L111" s="4"/>
      <c r="M111" t="b">
        <v>1</v>
      </c>
      <c r="N111" s="4"/>
      <c r="O111">
        <v>0</v>
      </c>
    </row>
    <row r="112" spans="1:20" x14ac:dyDescent="0.35">
      <c r="A112">
        <v>11609</v>
      </c>
      <c r="B112">
        <v>192</v>
      </c>
      <c r="C112">
        <v>0</v>
      </c>
      <c r="D112" t="b">
        <v>0</v>
      </c>
      <c r="E112">
        <v>17</v>
      </c>
      <c r="F112">
        <v>17</v>
      </c>
      <c r="G112" s="4">
        <v>45357.797841898151</v>
      </c>
      <c r="H112" t="b">
        <v>1</v>
      </c>
      <c r="I112" t="b">
        <v>0</v>
      </c>
      <c r="J112" t="s">
        <v>403</v>
      </c>
      <c r="K112" t="b">
        <v>0</v>
      </c>
      <c r="L112" s="4"/>
      <c r="M112" t="b">
        <v>1</v>
      </c>
      <c r="N112" s="4"/>
      <c r="O112">
        <v>0</v>
      </c>
      <c r="R112" t="s">
        <v>726</v>
      </c>
      <c r="S112" t="s">
        <v>624</v>
      </c>
      <c r="T112" t="s">
        <v>727</v>
      </c>
    </row>
    <row r="113" spans="1:20" x14ac:dyDescent="0.35">
      <c r="A113">
        <v>11497</v>
      </c>
      <c r="B113">
        <v>194</v>
      </c>
      <c r="C113">
        <v>0</v>
      </c>
      <c r="D113" t="b">
        <v>0</v>
      </c>
      <c r="E113">
        <v>8</v>
      </c>
      <c r="F113">
        <v>165</v>
      </c>
      <c r="G113" s="4">
        <v>45358.363584293984</v>
      </c>
      <c r="H113" t="b">
        <v>1</v>
      </c>
      <c r="I113" t="b">
        <v>0</v>
      </c>
      <c r="J113" t="s">
        <v>218</v>
      </c>
      <c r="K113" t="b">
        <v>0</v>
      </c>
      <c r="L113" s="4"/>
      <c r="M113" t="b">
        <v>1</v>
      </c>
      <c r="N113" s="4"/>
      <c r="O113">
        <v>0</v>
      </c>
      <c r="R113" t="s">
        <v>691</v>
      </c>
      <c r="S113" t="s">
        <v>692</v>
      </c>
      <c r="T113" t="s">
        <v>693</v>
      </c>
    </row>
    <row r="114" spans="1:20" x14ac:dyDescent="0.35">
      <c r="A114">
        <v>11549</v>
      </c>
      <c r="B114">
        <v>197</v>
      </c>
      <c r="C114">
        <v>0</v>
      </c>
      <c r="D114" t="b">
        <v>0</v>
      </c>
      <c r="E114">
        <v>5</v>
      </c>
      <c r="F114">
        <v>17</v>
      </c>
      <c r="G114" s="4">
        <v>45356.40636458333</v>
      </c>
      <c r="H114" t="b">
        <v>1</v>
      </c>
      <c r="I114" t="b">
        <v>0</v>
      </c>
      <c r="J114" t="s">
        <v>155</v>
      </c>
      <c r="K114" t="b">
        <v>0</v>
      </c>
      <c r="L114" s="4"/>
      <c r="M114" t="b">
        <v>1</v>
      </c>
      <c r="N114" s="4"/>
      <c r="O114">
        <v>0</v>
      </c>
      <c r="R114" t="s">
        <v>679</v>
      </c>
      <c r="S114" t="s">
        <v>680</v>
      </c>
      <c r="T114" t="s">
        <v>681</v>
      </c>
    </row>
    <row r="115" spans="1:20" x14ac:dyDescent="0.35">
      <c r="A115">
        <v>11670</v>
      </c>
      <c r="B115">
        <v>199</v>
      </c>
      <c r="C115">
        <v>0</v>
      </c>
      <c r="D115" t="b">
        <v>0</v>
      </c>
      <c r="E115">
        <v>5</v>
      </c>
      <c r="F115">
        <v>22</v>
      </c>
      <c r="G115" s="4">
        <v>45358.569628969904</v>
      </c>
      <c r="H115" t="b">
        <v>1</v>
      </c>
      <c r="I115" t="b">
        <v>0</v>
      </c>
      <c r="J115" t="s">
        <v>552</v>
      </c>
      <c r="K115" t="b">
        <v>0</v>
      </c>
      <c r="L115" s="4"/>
      <c r="M115" t="b">
        <v>1</v>
      </c>
      <c r="N115" s="4"/>
      <c r="O115">
        <v>0</v>
      </c>
      <c r="R115" t="s">
        <v>679</v>
      </c>
      <c r="S115" t="s">
        <v>680</v>
      </c>
      <c r="T115" t="s">
        <v>681</v>
      </c>
    </row>
    <row r="116" spans="1:20" x14ac:dyDescent="0.35">
      <c r="A116">
        <v>11674</v>
      </c>
      <c r="B116">
        <v>200</v>
      </c>
      <c r="C116">
        <v>0</v>
      </c>
      <c r="D116" t="b">
        <v>0</v>
      </c>
      <c r="E116">
        <v>5</v>
      </c>
      <c r="F116">
        <v>16</v>
      </c>
      <c r="G116" s="4">
        <v>45358.618698113423</v>
      </c>
      <c r="H116" t="b">
        <v>1</v>
      </c>
      <c r="I116" t="b">
        <v>0</v>
      </c>
      <c r="J116" t="s">
        <v>484</v>
      </c>
      <c r="K116" t="b">
        <v>0</v>
      </c>
      <c r="L116" s="4"/>
      <c r="M116" t="b">
        <v>1</v>
      </c>
      <c r="N116" s="4"/>
      <c r="O116">
        <v>0</v>
      </c>
      <c r="R116" t="s">
        <v>679</v>
      </c>
      <c r="S116" t="s">
        <v>680</v>
      </c>
      <c r="T116" t="s">
        <v>681</v>
      </c>
    </row>
    <row r="117" spans="1:20" x14ac:dyDescent="0.35">
      <c r="A117">
        <v>11487</v>
      </c>
      <c r="B117">
        <v>202</v>
      </c>
      <c r="C117">
        <v>0</v>
      </c>
      <c r="D117" t="b">
        <v>0</v>
      </c>
      <c r="E117">
        <v>17</v>
      </c>
      <c r="F117">
        <v>155</v>
      </c>
      <c r="G117" s="4">
        <v>45341.433674224536</v>
      </c>
      <c r="H117" t="b">
        <v>1</v>
      </c>
      <c r="I117" t="b">
        <v>0</v>
      </c>
      <c r="J117" t="s">
        <v>363</v>
      </c>
      <c r="K117" t="b">
        <v>0</v>
      </c>
      <c r="L117" s="4"/>
      <c r="M117" t="b">
        <v>1</v>
      </c>
      <c r="N117" s="4"/>
      <c r="O117">
        <v>0</v>
      </c>
      <c r="R117" t="s">
        <v>726</v>
      </c>
      <c r="S117" t="s">
        <v>624</v>
      </c>
      <c r="T117" t="s">
        <v>727</v>
      </c>
    </row>
    <row r="118" spans="1:20" x14ac:dyDescent="0.35">
      <c r="A118">
        <v>11634</v>
      </c>
      <c r="B118">
        <v>204</v>
      </c>
      <c r="C118">
        <v>0</v>
      </c>
      <c r="D118" t="b">
        <v>0</v>
      </c>
      <c r="E118">
        <v>5</v>
      </c>
      <c r="F118">
        <v>92</v>
      </c>
      <c r="G118" s="4">
        <v>45358.296522488425</v>
      </c>
      <c r="H118" t="b">
        <v>1</v>
      </c>
      <c r="I118" t="b">
        <v>0</v>
      </c>
      <c r="J118" t="s">
        <v>459</v>
      </c>
      <c r="K118" t="b">
        <v>0</v>
      </c>
      <c r="L118" s="4"/>
      <c r="M118" t="b">
        <v>1</v>
      </c>
      <c r="N118" s="4"/>
      <c r="O118">
        <v>0</v>
      </c>
      <c r="R118" t="s">
        <v>679</v>
      </c>
      <c r="S118" t="s">
        <v>680</v>
      </c>
      <c r="T118" t="s">
        <v>681</v>
      </c>
    </row>
    <row r="119" spans="1:20" x14ac:dyDescent="0.35">
      <c r="A119">
        <v>11624</v>
      </c>
      <c r="B119">
        <v>205</v>
      </c>
      <c r="C119">
        <v>0</v>
      </c>
      <c r="D119" t="b">
        <v>0</v>
      </c>
      <c r="E119">
        <v>5</v>
      </c>
      <c r="F119">
        <v>142</v>
      </c>
      <c r="G119" s="4">
        <v>45358.171219328702</v>
      </c>
      <c r="H119" t="b">
        <v>1</v>
      </c>
      <c r="I119" t="b">
        <v>0</v>
      </c>
      <c r="J119" t="s">
        <v>242</v>
      </c>
      <c r="K119" t="b">
        <v>0</v>
      </c>
      <c r="L119" s="4"/>
      <c r="M119" t="b">
        <v>1</v>
      </c>
      <c r="N119" s="4"/>
      <c r="O119">
        <v>0</v>
      </c>
      <c r="R119" t="s">
        <v>679</v>
      </c>
      <c r="S119" t="s">
        <v>680</v>
      </c>
      <c r="T119" t="s">
        <v>681</v>
      </c>
    </row>
    <row r="120" spans="1:20" x14ac:dyDescent="0.35">
      <c r="A120">
        <v>11733</v>
      </c>
      <c r="B120">
        <v>211</v>
      </c>
      <c r="C120">
        <v>0</v>
      </c>
      <c r="D120" t="b">
        <v>0</v>
      </c>
      <c r="E120">
        <v>0</v>
      </c>
      <c r="F120">
        <v>1</v>
      </c>
      <c r="G120" s="4">
        <v>45363.748622685183</v>
      </c>
      <c r="H120" t="b">
        <v>0</v>
      </c>
      <c r="I120" t="b">
        <v>0</v>
      </c>
      <c r="K120" t="b">
        <v>1</v>
      </c>
      <c r="L120" s="4"/>
      <c r="M120" t="b">
        <v>1</v>
      </c>
      <c r="N120" s="4"/>
      <c r="O120">
        <v>0</v>
      </c>
    </row>
    <row r="121" spans="1:20" x14ac:dyDescent="0.35">
      <c r="A121">
        <v>11662</v>
      </c>
      <c r="B121">
        <v>212</v>
      </c>
      <c r="C121">
        <v>0</v>
      </c>
      <c r="D121" t="b">
        <v>0</v>
      </c>
      <c r="E121">
        <v>5</v>
      </c>
      <c r="F121">
        <v>125</v>
      </c>
      <c r="G121" s="4">
        <v>45358.469644710647</v>
      </c>
      <c r="H121" t="b">
        <v>1</v>
      </c>
      <c r="I121" t="b">
        <v>0</v>
      </c>
      <c r="J121" t="s">
        <v>385</v>
      </c>
      <c r="K121" t="b">
        <v>0</v>
      </c>
      <c r="L121" s="4"/>
      <c r="M121" t="b">
        <v>1</v>
      </c>
      <c r="N121" s="4"/>
      <c r="O121">
        <v>0</v>
      </c>
      <c r="R121" t="s">
        <v>679</v>
      </c>
      <c r="S121" t="s">
        <v>680</v>
      </c>
      <c r="T121" t="s">
        <v>681</v>
      </c>
    </row>
    <row r="122" spans="1:20" x14ac:dyDescent="0.35">
      <c r="A122">
        <v>11594</v>
      </c>
      <c r="B122">
        <v>215</v>
      </c>
      <c r="C122">
        <v>0</v>
      </c>
      <c r="D122" t="b">
        <v>0</v>
      </c>
      <c r="E122">
        <v>6</v>
      </c>
      <c r="F122">
        <v>43</v>
      </c>
      <c r="G122" s="4">
        <v>45357.727875613426</v>
      </c>
      <c r="H122" t="b">
        <v>1</v>
      </c>
      <c r="I122" t="b">
        <v>0</v>
      </c>
      <c r="J122" t="s">
        <v>130</v>
      </c>
      <c r="K122" t="b">
        <v>0</v>
      </c>
      <c r="L122" s="4"/>
      <c r="M122" t="b">
        <v>1</v>
      </c>
      <c r="N122" s="4"/>
      <c r="O122">
        <v>0</v>
      </c>
      <c r="R122" t="s">
        <v>683</v>
      </c>
      <c r="S122" t="s">
        <v>684</v>
      </c>
      <c r="T122" t="s">
        <v>685</v>
      </c>
    </row>
    <row r="123" spans="1:20" x14ac:dyDescent="0.35">
      <c r="A123">
        <v>11734</v>
      </c>
      <c r="B123">
        <v>218</v>
      </c>
      <c r="C123">
        <v>0</v>
      </c>
      <c r="D123" t="b">
        <v>0</v>
      </c>
      <c r="E123">
        <v>0</v>
      </c>
      <c r="F123">
        <v>1</v>
      </c>
      <c r="G123" s="4">
        <v>45363.748622685183</v>
      </c>
      <c r="H123" t="b">
        <v>0</v>
      </c>
      <c r="I123" t="b">
        <v>0</v>
      </c>
      <c r="K123" t="b">
        <v>1</v>
      </c>
      <c r="L123" s="4"/>
      <c r="M123" t="b">
        <v>1</v>
      </c>
      <c r="N123" s="4"/>
      <c r="O123">
        <v>0</v>
      </c>
    </row>
    <row r="124" spans="1:20" x14ac:dyDescent="0.35">
      <c r="A124">
        <v>11630</v>
      </c>
      <c r="B124">
        <v>219</v>
      </c>
      <c r="C124">
        <v>0</v>
      </c>
      <c r="D124" t="b">
        <v>0</v>
      </c>
      <c r="E124">
        <v>8</v>
      </c>
      <c r="F124">
        <v>153</v>
      </c>
      <c r="G124" s="4">
        <v>45357.966613622688</v>
      </c>
      <c r="H124" t="b">
        <v>1</v>
      </c>
      <c r="I124" t="b">
        <v>0</v>
      </c>
      <c r="J124" t="s">
        <v>495</v>
      </c>
      <c r="K124" t="b">
        <v>0</v>
      </c>
      <c r="L124" s="4"/>
      <c r="M124" t="b">
        <v>1</v>
      </c>
      <c r="N124" s="4"/>
      <c r="O124">
        <v>0</v>
      </c>
      <c r="R124" t="s">
        <v>691</v>
      </c>
      <c r="S124" t="s">
        <v>692</v>
      </c>
      <c r="T124" t="s">
        <v>693</v>
      </c>
    </row>
    <row r="125" spans="1:20" x14ac:dyDescent="0.35">
      <c r="A125">
        <v>11689</v>
      </c>
      <c r="B125">
        <v>223</v>
      </c>
      <c r="C125">
        <v>0</v>
      </c>
      <c r="D125" t="b">
        <v>0</v>
      </c>
      <c r="E125">
        <v>5</v>
      </c>
      <c r="F125">
        <v>180</v>
      </c>
      <c r="G125" s="4">
        <v>45358.664902395831</v>
      </c>
      <c r="H125" t="b">
        <v>1</v>
      </c>
      <c r="I125" t="b">
        <v>0</v>
      </c>
      <c r="J125" t="s">
        <v>196</v>
      </c>
      <c r="K125" t="b">
        <v>0</v>
      </c>
      <c r="L125" s="4"/>
      <c r="M125" t="b">
        <v>1</v>
      </c>
      <c r="N125" s="4"/>
      <c r="O125">
        <v>0</v>
      </c>
      <c r="R125" t="s">
        <v>679</v>
      </c>
      <c r="S125" t="s">
        <v>680</v>
      </c>
      <c r="T125" t="s">
        <v>681</v>
      </c>
    </row>
    <row r="126" spans="1:20" x14ac:dyDescent="0.35">
      <c r="A126">
        <v>11650</v>
      </c>
      <c r="B126">
        <v>224</v>
      </c>
      <c r="C126">
        <v>0</v>
      </c>
      <c r="D126" t="b">
        <v>0</v>
      </c>
      <c r="E126">
        <v>5</v>
      </c>
      <c r="F126">
        <v>151</v>
      </c>
      <c r="G126" s="4">
        <v>45358.412962303242</v>
      </c>
      <c r="H126" t="b">
        <v>1</v>
      </c>
      <c r="I126" t="b">
        <v>0</v>
      </c>
      <c r="J126" t="s">
        <v>393</v>
      </c>
      <c r="K126" t="b">
        <v>0</v>
      </c>
      <c r="L126" s="4"/>
      <c r="M126" t="b">
        <v>1</v>
      </c>
      <c r="N126" s="4"/>
      <c r="O126">
        <v>0</v>
      </c>
      <c r="R126" t="s">
        <v>679</v>
      </c>
      <c r="S126" t="s">
        <v>680</v>
      </c>
      <c r="T126" t="s">
        <v>681</v>
      </c>
    </row>
    <row r="127" spans="1:20" x14ac:dyDescent="0.35">
      <c r="A127">
        <v>11586</v>
      </c>
      <c r="B127">
        <v>227</v>
      </c>
      <c r="C127">
        <v>0</v>
      </c>
      <c r="D127" t="b">
        <v>0</v>
      </c>
      <c r="E127">
        <v>17</v>
      </c>
      <c r="F127">
        <v>137</v>
      </c>
      <c r="G127" s="4">
        <v>45357.607513194445</v>
      </c>
      <c r="H127" t="b">
        <v>1</v>
      </c>
      <c r="I127" t="b">
        <v>0</v>
      </c>
      <c r="J127" t="s">
        <v>953</v>
      </c>
      <c r="K127" t="b">
        <v>0</v>
      </c>
      <c r="L127" s="4"/>
      <c r="M127" t="b">
        <v>1</v>
      </c>
      <c r="N127" s="4"/>
      <c r="O127">
        <v>0</v>
      </c>
      <c r="R127" t="s">
        <v>726</v>
      </c>
      <c r="S127" t="s">
        <v>624</v>
      </c>
      <c r="T127" t="s">
        <v>727</v>
      </c>
    </row>
    <row r="128" spans="1:20" x14ac:dyDescent="0.35">
      <c r="A128">
        <v>11735</v>
      </c>
      <c r="B128">
        <v>228</v>
      </c>
      <c r="C128">
        <v>0</v>
      </c>
      <c r="D128" t="b">
        <v>0</v>
      </c>
      <c r="E128">
        <v>0</v>
      </c>
      <c r="F128">
        <v>1</v>
      </c>
      <c r="G128" s="4">
        <v>45363.748622685183</v>
      </c>
      <c r="H128" t="b">
        <v>0</v>
      </c>
      <c r="I128" t="b">
        <v>0</v>
      </c>
      <c r="K128" t="b">
        <v>1</v>
      </c>
      <c r="L128" s="4"/>
      <c r="M128" t="b">
        <v>1</v>
      </c>
      <c r="N128" s="4"/>
      <c r="O128">
        <v>0</v>
      </c>
    </row>
    <row r="129" spans="1:20" x14ac:dyDescent="0.35">
      <c r="A129">
        <v>11736</v>
      </c>
      <c r="B129">
        <v>229</v>
      </c>
      <c r="C129">
        <v>0</v>
      </c>
      <c r="D129" t="b">
        <v>0</v>
      </c>
      <c r="E129">
        <v>0</v>
      </c>
      <c r="F129">
        <v>1</v>
      </c>
      <c r="G129" s="4">
        <v>45363.748622685183</v>
      </c>
      <c r="H129" t="b">
        <v>0</v>
      </c>
      <c r="I129" t="b">
        <v>0</v>
      </c>
      <c r="K129" t="b">
        <v>1</v>
      </c>
      <c r="L129" s="4"/>
      <c r="M129" t="b">
        <v>1</v>
      </c>
      <c r="N129" s="4"/>
      <c r="O129">
        <v>0</v>
      </c>
    </row>
    <row r="130" spans="1:20" x14ac:dyDescent="0.35">
      <c r="A130">
        <v>11621</v>
      </c>
      <c r="B130">
        <v>230</v>
      </c>
      <c r="C130">
        <v>0</v>
      </c>
      <c r="D130" t="b">
        <v>0</v>
      </c>
      <c r="E130">
        <v>5</v>
      </c>
      <c r="F130">
        <v>147</v>
      </c>
      <c r="G130" s="4">
        <v>45357.858306331022</v>
      </c>
      <c r="H130" t="b">
        <v>1</v>
      </c>
      <c r="I130" t="b">
        <v>0</v>
      </c>
      <c r="J130" t="s">
        <v>598</v>
      </c>
      <c r="K130" t="b">
        <v>0</v>
      </c>
      <c r="L130" s="4"/>
      <c r="M130" t="b">
        <v>1</v>
      </c>
      <c r="N130" s="4"/>
      <c r="O130">
        <v>0</v>
      </c>
      <c r="R130" t="s">
        <v>679</v>
      </c>
      <c r="S130" t="s">
        <v>680</v>
      </c>
      <c r="T130" t="s">
        <v>681</v>
      </c>
    </row>
    <row r="131" spans="1:20" x14ac:dyDescent="0.35">
      <c r="A131">
        <v>11638</v>
      </c>
      <c r="B131">
        <v>235</v>
      </c>
      <c r="C131">
        <v>0</v>
      </c>
      <c r="D131" t="b">
        <v>0</v>
      </c>
      <c r="E131">
        <v>5</v>
      </c>
      <c r="F131">
        <v>169</v>
      </c>
      <c r="G131" s="4">
        <v>45358.332430983799</v>
      </c>
      <c r="H131" t="b">
        <v>1</v>
      </c>
      <c r="I131" t="b">
        <v>0</v>
      </c>
      <c r="J131" t="s">
        <v>549</v>
      </c>
      <c r="K131" t="b">
        <v>0</v>
      </c>
      <c r="L131" s="4"/>
      <c r="M131" t="b">
        <v>1</v>
      </c>
      <c r="N131" s="4"/>
      <c r="O131">
        <v>0</v>
      </c>
      <c r="R131" t="s">
        <v>679</v>
      </c>
      <c r="S131" t="s">
        <v>680</v>
      </c>
      <c r="T131" t="s">
        <v>681</v>
      </c>
    </row>
    <row r="132" spans="1:20" x14ac:dyDescent="0.35">
      <c r="A132">
        <v>11701</v>
      </c>
      <c r="B132">
        <v>236</v>
      </c>
      <c r="C132">
        <v>0</v>
      </c>
      <c r="D132" t="b">
        <v>0</v>
      </c>
      <c r="E132">
        <v>5</v>
      </c>
      <c r="F132">
        <v>137</v>
      </c>
      <c r="G132" s="4">
        <v>45358.755980127316</v>
      </c>
      <c r="H132" t="b">
        <v>1</v>
      </c>
      <c r="I132" t="b">
        <v>0</v>
      </c>
      <c r="J132" t="s">
        <v>272</v>
      </c>
      <c r="K132" t="b">
        <v>0</v>
      </c>
      <c r="L132" s="4"/>
      <c r="M132" t="b">
        <v>1</v>
      </c>
      <c r="N132" s="4"/>
      <c r="O132">
        <v>0</v>
      </c>
      <c r="R132" t="s">
        <v>679</v>
      </c>
      <c r="S132" t="s">
        <v>680</v>
      </c>
      <c r="T132" t="s">
        <v>681</v>
      </c>
    </row>
    <row r="133" spans="1:20" x14ac:dyDescent="0.35">
      <c r="A133">
        <v>11632</v>
      </c>
      <c r="B133">
        <v>238</v>
      </c>
      <c r="C133">
        <v>0</v>
      </c>
      <c r="D133" t="b">
        <v>0</v>
      </c>
      <c r="E133">
        <v>5</v>
      </c>
      <c r="F133">
        <v>141</v>
      </c>
      <c r="G133" s="4">
        <v>45358.286406979169</v>
      </c>
      <c r="H133" t="b">
        <v>1</v>
      </c>
      <c r="I133" t="b">
        <v>0</v>
      </c>
      <c r="J133" t="s">
        <v>432</v>
      </c>
      <c r="K133" t="b">
        <v>0</v>
      </c>
      <c r="L133" s="4"/>
      <c r="M133" t="b">
        <v>1</v>
      </c>
      <c r="N133" s="4"/>
      <c r="O133">
        <v>0</v>
      </c>
      <c r="R133" t="s">
        <v>679</v>
      </c>
      <c r="S133" t="s">
        <v>680</v>
      </c>
      <c r="T133" t="s">
        <v>681</v>
      </c>
    </row>
    <row r="134" spans="1:20" x14ac:dyDescent="0.35">
      <c r="A134">
        <v>11655</v>
      </c>
      <c r="B134">
        <v>239</v>
      </c>
      <c r="C134">
        <v>0</v>
      </c>
      <c r="D134" t="b">
        <v>0</v>
      </c>
      <c r="E134">
        <v>6</v>
      </c>
      <c r="F134">
        <v>15</v>
      </c>
      <c r="G134" s="4">
        <v>45358.425543784724</v>
      </c>
      <c r="H134" t="b">
        <v>1</v>
      </c>
      <c r="I134" t="b">
        <v>0</v>
      </c>
      <c r="J134" t="s">
        <v>513</v>
      </c>
      <c r="K134" t="b">
        <v>0</v>
      </c>
      <c r="L134" s="4"/>
      <c r="M134" t="b">
        <v>1</v>
      </c>
      <c r="N134" s="4"/>
      <c r="O134">
        <v>0</v>
      </c>
      <c r="R134" t="s">
        <v>683</v>
      </c>
      <c r="S134" t="s">
        <v>684</v>
      </c>
      <c r="T134" t="s">
        <v>685</v>
      </c>
    </row>
    <row r="135" spans="1:20" x14ac:dyDescent="0.35">
      <c r="A135">
        <v>11646</v>
      </c>
      <c r="B135">
        <v>242</v>
      </c>
      <c r="C135">
        <v>0</v>
      </c>
      <c r="D135" t="b">
        <v>0</v>
      </c>
      <c r="E135">
        <v>5</v>
      </c>
      <c r="F135">
        <v>163</v>
      </c>
      <c r="G135" s="4">
        <v>45358.394833368053</v>
      </c>
      <c r="H135" t="b">
        <v>1</v>
      </c>
      <c r="I135" t="b">
        <v>0</v>
      </c>
      <c r="J135" t="s">
        <v>146</v>
      </c>
      <c r="K135" t="b">
        <v>0</v>
      </c>
      <c r="L135" s="4"/>
      <c r="M135" t="b">
        <v>1</v>
      </c>
      <c r="N135" s="4"/>
      <c r="O135">
        <v>0</v>
      </c>
      <c r="R135" t="s">
        <v>679</v>
      </c>
      <c r="S135" t="s">
        <v>680</v>
      </c>
      <c r="T135" t="s">
        <v>681</v>
      </c>
    </row>
    <row r="136" spans="1:20" x14ac:dyDescent="0.35">
      <c r="A136">
        <v>11737</v>
      </c>
      <c r="B136">
        <v>243</v>
      </c>
      <c r="C136">
        <v>0</v>
      </c>
      <c r="D136" t="b">
        <v>0</v>
      </c>
      <c r="E136">
        <v>0</v>
      </c>
      <c r="F136">
        <v>1</v>
      </c>
      <c r="G136" s="4">
        <v>45363.748622685183</v>
      </c>
      <c r="H136" t="b">
        <v>0</v>
      </c>
      <c r="I136" t="b">
        <v>0</v>
      </c>
      <c r="K136" t="b">
        <v>1</v>
      </c>
      <c r="L136" s="4"/>
      <c r="M136" t="b">
        <v>1</v>
      </c>
      <c r="N136" s="4"/>
      <c r="O136">
        <v>0</v>
      </c>
    </row>
    <row r="137" spans="1:20" x14ac:dyDescent="0.35">
      <c r="A137">
        <v>11668</v>
      </c>
      <c r="B137">
        <v>245</v>
      </c>
      <c r="C137">
        <v>0</v>
      </c>
      <c r="D137" t="b">
        <v>0</v>
      </c>
      <c r="E137">
        <v>5</v>
      </c>
      <c r="F137">
        <v>162</v>
      </c>
      <c r="G137" s="4">
        <v>45358.54509699074</v>
      </c>
      <c r="H137" t="b">
        <v>1</v>
      </c>
      <c r="I137" t="b">
        <v>0</v>
      </c>
      <c r="J137" t="s">
        <v>230</v>
      </c>
      <c r="K137" t="b">
        <v>0</v>
      </c>
      <c r="L137" s="4"/>
      <c r="M137" t="b">
        <v>1</v>
      </c>
      <c r="N137" s="4"/>
      <c r="O137">
        <v>0</v>
      </c>
      <c r="R137" t="s">
        <v>679</v>
      </c>
      <c r="S137" t="s">
        <v>680</v>
      </c>
      <c r="T137" t="s">
        <v>681</v>
      </c>
    </row>
    <row r="138" spans="1:20" x14ac:dyDescent="0.35">
      <c r="A138">
        <v>11661</v>
      </c>
      <c r="B138">
        <v>246</v>
      </c>
      <c r="C138">
        <v>0</v>
      </c>
      <c r="D138" t="b">
        <v>0</v>
      </c>
      <c r="E138">
        <v>6</v>
      </c>
      <c r="F138">
        <v>179</v>
      </c>
      <c r="G138" s="4">
        <v>45358.460826886578</v>
      </c>
      <c r="H138" t="b">
        <v>1</v>
      </c>
      <c r="I138" t="b">
        <v>0</v>
      </c>
      <c r="J138" t="s">
        <v>120</v>
      </c>
      <c r="K138" t="b">
        <v>0</v>
      </c>
      <c r="L138" s="4"/>
      <c r="M138" t="b">
        <v>1</v>
      </c>
      <c r="N138" s="4"/>
      <c r="O138">
        <v>0</v>
      </c>
      <c r="R138" t="s">
        <v>683</v>
      </c>
      <c r="S138" t="s">
        <v>684</v>
      </c>
      <c r="T138" t="s">
        <v>685</v>
      </c>
    </row>
    <row r="139" spans="1:20" x14ac:dyDescent="0.35">
      <c r="A139">
        <v>11522</v>
      </c>
      <c r="B139">
        <v>247</v>
      </c>
      <c r="C139">
        <v>0</v>
      </c>
      <c r="D139" t="b">
        <v>0</v>
      </c>
      <c r="E139">
        <v>8</v>
      </c>
      <c r="F139">
        <v>173</v>
      </c>
      <c r="G139" s="4">
        <v>45357.658045520831</v>
      </c>
      <c r="H139" t="b">
        <v>1</v>
      </c>
      <c r="I139" t="b">
        <v>0</v>
      </c>
      <c r="J139" t="s">
        <v>455</v>
      </c>
      <c r="K139" t="b">
        <v>0</v>
      </c>
      <c r="L139" s="4"/>
      <c r="M139" t="b">
        <v>1</v>
      </c>
      <c r="N139" s="4"/>
      <c r="O139">
        <v>0</v>
      </c>
      <c r="R139" t="s">
        <v>691</v>
      </c>
      <c r="S139" t="s">
        <v>692</v>
      </c>
      <c r="T139" t="s">
        <v>693</v>
      </c>
    </row>
    <row r="140" spans="1:20" x14ac:dyDescent="0.35">
      <c r="A140">
        <v>11533</v>
      </c>
      <c r="B140">
        <v>252</v>
      </c>
      <c r="C140">
        <v>0</v>
      </c>
      <c r="D140" t="b">
        <v>0</v>
      </c>
      <c r="E140">
        <v>5</v>
      </c>
      <c r="F140">
        <v>146</v>
      </c>
      <c r="G140" s="4">
        <v>45354.498153391207</v>
      </c>
      <c r="H140" t="b">
        <v>1</v>
      </c>
      <c r="I140" t="b">
        <v>0</v>
      </c>
      <c r="J140" t="s">
        <v>321</v>
      </c>
      <c r="K140" t="b">
        <v>0</v>
      </c>
      <c r="L140" s="4"/>
      <c r="M140" t="b">
        <v>1</v>
      </c>
      <c r="N140" s="4"/>
      <c r="O140">
        <v>0</v>
      </c>
      <c r="R140" t="s">
        <v>679</v>
      </c>
      <c r="S140" t="s">
        <v>680</v>
      </c>
      <c r="T140" t="s">
        <v>681</v>
      </c>
    </row>
    <row r="141" spans="1:20" x14ac:dyDescent="0.35">
      <c r="A141">
        <v>11681</v>
      </c>
      <c r="B141">
        <v>256</v>
      </c>
      <c r="C141">
        <v>0</v>
      </c>
      <c r="D141" t="b">
        <v>0</v>
      </c>
      <c r="E141">
        <v>17</v>
      </c>
      <c r="F141">
        <v>155</v>
      </c>
      <c r="G141" s="4">
        <v>45358.644006562499</v>
      </c>
      <c r="H141" t="b">
        <v>1</v>
      </c>
      <c r="I141" t="b">
        <v>0</v>
      </c>
      <c r="J141" t="s">
        <v>499</v>
      </c>
      <c r="K141" t="b">
        <v>0</v>
      </c>
      <c r="L141" s="4"/>
      <c r="M141" t="b">
        <v>1</v>
      </c>
      <c r="N141" s="4"/>
      <c r="O141">
        <v>0</v>
      </c>
      <c r="R141" t="s">
        <v>726</v>
      </c>
      <c r="S141" t="s">
        <v>624</v>
      </c>
      <c r="T141" t="s">
        <v>727</v>
      </c>
    </row>
    <row r="142" spans="1:20" x14ac:dyDescent="0.35">
      <c r="A142">
        <v>11615</v>
      </c>
      <c r="B142">
        <v>257</v>
      </c>
      <c r="C142">
        <v>0</v>
      </c>
      <c r="D142" t="b">
        <v>0</v>
      </c>
      <c r="E142">
        <v>8</v>
      </c>
      <c r="F142">
        <v>174</v>
      </c>
      <c r="G142" s="4">
        <v>45357.828904282411</v>
      </c>
      <c r="H142" t="b">
        <v>1</v>
      </c>
      <c r="I142" t="b">
        <v>0</v>
      </c>
      <c r="J142" t="s">
        <v>555</v>
      </c>
      <c r="K142" t="b">
        <v>0</v>
      </c>
      <c r="L142" s="4"/>
      <c r="M142" t="b">
        <v>1</v>
      </c>
      <c r="N142" s="4"/>
      <c r="O142">
        <v>0</v>
      </c>
      <c r="R142" t="s">
        <v>691</v>
      </c>
      <c r="S142" t="s">
        <v>692</v>
      </c>
      <c r="T142" t="s">
        <v>693</v>
      </c>
    </row>
    <row r="143" spans="1:20" x14ac:dyDescent="0.35">
      <c r="A143">
        <v>11667</v>
      </c>
      <c r="B143">
        <v>258</v>
      </c>
      <c r="C143">
        <v>0</v>
      </c>
      <c r="D143" t="b">
        <v>0</v>
      </c>
      <c r="E143">
        <v>8</v>
      </c>
      <c r="F143">
        <v>100</v>
      </c>
      <c r="G143" s="4">
        <v>45358.527697106481</v>
      </c>
      <c r="H143" t="b">
        <v>1</v>
      </c>
      <c r="I143" t="b">
        <v>0</v>
      </c>
      <c r="J143" t="s">
        <v>504</v>
      </c>
      <c r="K143" t="b">
        <v>0</v>
      </c>
      <c r="L143" s="4"/>
      <c r="M143" t="b">
        <v>1</v>
      </c>
      <c r="N143" s="4"/>
      <c r="O143">
        <v>0</v>
      </c>
      <c r="R143" t="s">
        <v>691</v>
      </c>
      <c r="S143" t="s">
        <v>692</v>
      </c>
      <c r="T143" t="s">
        <v>693</v>
      </c>
    </row>
    <row r="144" spans="1:20" x14ac:dyDescent="0.35">
      <c r="A144">
        <v>11669</v>
      </c>
      <c r="B144">
        <v>263</v>
      </c>
      <c r="C144">
        <v>0</v>
      </c>
      <c r="D144" t="b">
        <v>0</v>
      </c>
      <c r="E144">
        <v>8</v>
      </c>
      <c r="F144">
        <v>24</v>
      </c>
      <c r="G144" s="4">
        <v>45358.56071489583</v>
      </c>
      <c r="H144" t="b">
        <v>1</v>
      </c>
      <c r="I144" t="b">
        <v>0</v>
      </c>
      <c r="J144" t="s">
        <v>595</v>
      </c>
      <c r="K144" t="b">
        <v>0</v>
      </c>
      <c r="L144" s="4"/>
      <c r="M144" t="b">
        <v>1</v>
      </c>
      <c r="N144" s="4"/>
      <c r="O144">
        <v>0</v>
      </c>
      <c r="R144" t="s">
        <v>691</v>
      </c>
      <c r="S144" t="s">
        <v>692</v>
      </c>
      <c r="T144" t="s">
        <v>693</v>
      </c>
    </row>
    <row r="145" spans="1:20" x14ac:dyDescent="0.35">
      <c r="A145">
        <v>11684</v>
      </c>
      <c r="B145">
        <v>264</v>
      </c>
      <c r="C145">
        <v>0</v>
      </c>
      <c r="D145" t="b">
        <v>0</v>
      </c>
      <c r="E145">
        <v>8</v>
      </c>
      <c r="F145">
        <v>135</v>
      </c>
      <c r="G145" s="4">
        <v>45358.650537766203</v>
      </c>
      <c r="H145" t="b">
        <v>1</v>
      </c>
      <c r="I145" t="b">
        <v>0</v>
      </c>
      <c r="J145" t="s">
        <v>209</v>
      </c>
      <c r="K145" t="b">
        <v>0</v>
      </c>
      <c r="L145" s="4"/>
      <c r="M145" t="b">
        <v>1</v>
      </c>
      <c r="N145" s="4"/>
      <c r="O145">
        <v>0</v>
      </c>
      <c r="R145" t="s">
        <v>691</v>
      </c>
      <c r="S145" t="s">
        <v>692</v>
      </c>
      <c r="T145" t="s">
        <v>693</v>
      </c>
    </row>
    <row r="146" spans="1:20" x14ac:dyDescent="0.35">
      <c r="A146">
        <v>11649</v>
      </c>
      <c r="B146">
        <v>267</v>
      </c>
      <c r="C146">
        <v>0</v>
      </c>
      <c r="D146" t="b">
        <v>0</v>
      </c>
      <c r="E146">
        <v>5</v>
      </c>
      <c r="F146">
        <v>154</v>
      </c>
      <c r="G146" s="4">
        <v>45358.405809687501</v>
      </c>
      <c r="H146" t="b">
        <v>1</v>
      </c>
      <c r="I146" t="b">
        <v>0</v>
      </c>
      <c r="J146" t="s">
        <v>226</v>
      </c>
      <c r="K146" t="b">
        <v>0</v>
      </c>
      <c r="L146" s="4"/>
      <c r="M146" t="b">
        <v>1</v>
      </c>
      <c r="N146" s="4"/>
      <c r="O146">
        <v>0</v>
      </c>
      <c r="R146" t="s">
        <v>679</v>
      </c>
      <c r="S146" t="s">
        <v>680</v>
      </c>
      <c r="T146" t="s">
        <v>681</v>
      </c>
    </row>
    <row r="147" spans="1:20" x14ac:dyDescent="0.35">
      <c r="A147">
        <v>11597</v>
      </c>
      <c r="B147">
        <v>268</v>
      </c>
      <c r="C147">
        <v>0</v>
      </c>
      <c r="D147" t="b">
        <v>0</v>
      </c>
      <c r="E147">
        <v>8</v>
      </c>
      <c r="F147">
        <v>100</v>
      </c>
      <c r="G147" s="4">
        <v>45357.756370104165</v>
      </c>
      <c r="H147" t="b">
        <v>1</v>
      </c>
      <c r="I147" t="b">
        <v>0</v>
      </c>
      <c r="J147" t="s">
        <v>186</v>
      </c>
      <c r="K147" t="b">
        <v>0</v>
      </c>
      <c r="L147" s="4"/>
      <c r="M147" t="b">
        <v>1</v>
      </c>
      <c r="N147" s="4"/>
      <c r="O147">
        <v>0</v>
      </c>
      <c r="R147" t="s">
        <v>691</v>
      </c>
      <c r="S147" t="s">
        <v>692</v>
      </c>
      <c r="T147" t="s">
        <v>693</v>
      </c>
    </row>
    <row r="148" spans="1:20" x14ac:dyDescent="0.35">
      <c r="A148">
        <v>11561</v>
      </c>
      <c r="B148">
        <v>269</v>
      </c>
      <c r="C148">
        <v>0</v>
      </c>
      <c r="D148" t="b">
        <v>0</v>
      </c>
      <c r="E148">
        <v>5</v>
      </c>
      <c r="F148">
        <v>110</v>
      </c>
      <c r="G148" s="4">
        <v>45356.539850694448</v>
      </c>
      <c r="H148" t="b">
        <v>1</v>
      </c>
      <c r="I148" t="b">
        <v>0</v>
      </c>
      <c r="J148" t="s">
        <v>282</v>
      </c>
      <c r="K148" t="b">
        <v>0</v>
      </c>
      <c r="L148" s="4"/>
      <c r="M148" t="b">
        <v>1</v>
      </c>
      <c r="N148" s="4"/>
      <c r="O148">
        <v>0</v>
      </c>
      <c r="R148" t="s">
        <v>679</v>
      </c>
      <c r="S148" t="s">
        <v>680</v>
      </c>
      <c r="T148" t="s">
        <v>681</v>
      </c>
    </row>
    <row r="149" spans="1:20" x14ac:dyDescent="0.35">
      <c r="A149">
        <v>11685</v>
      </c>
      <c r="B149">
        <v>270</v>
      </c>
      <c r="C149">
        <v>0</v>
      </c>
      <c r="D149" t="b">
        <v>0</v>
      </c>
      <c r="E149">
        <v>5</v>
      </c>
      <c r="F149">
        <v>147</v>
      </c>
      <c r="G149" s="4">
        <v>45358.652068900461</v>
      </c>
      <c r="H149" t="b">
        <v>1</v>
      </c>
      <c r="I149" t="b">
        <v>0</v>
      </c>
      <c r="J149" t="s">
        <v>393</v>
      </c>
      <c r="K149" t="b">
        <v>0</v>
      </c>
      <c r="L149" s="4"/>
      <c r="M149" t="b">
        <v>1</v>
      </c>
      <c r="N149" s="4"/>
      <c r="O149">
        <v>0</v>
      </c>
      <c r="R149" t="s">
        <v>679</v>
      </c>
      <c r="S149" t="s">
        <v>680</v>
      </c>
      <c r="T149" t="s">
        <v>681</v>
      </c>
    </row>
    <row r="150" spans="1:20" x14ac:dyDescent="0.35">
      <c r="A150">
        <v>11738</v>
      </c>
      <c r="B150">
        <v>271</v>
      </c>
      <c r="C150">
        <v>0</v>
      </c>
      <c r="D150" t="b">
        <v>0</v>
      </c>
      <c r="E150">
        <v>0</v>
      </c>
      <c r="F150">
        <v>1</v>
      </c>
      <c r="G150" s="4">
        <v>45363.748622685183</v>
      </c>
      <c r="H150" t="b">
        <v>0</v>
      </c>
      <c r="I150" t="b">
        <v>0</v>
      </c>
      <c r="K150" t="b">
        <v>1</v>
      </c>
      <c r="L150" s="4"/>
      <c r="M150" t="b">
        <v>1</v>
      </c>
      <c r="N150" s="4"/>
      <c r="O150">
        <v>0</v>
      </c>
    </row>
    <row r="151" spans="1:20" x14ac:dyDescent="0.35">
      <c r="A151">
        <v>11739</v>
      </c>
      <c r="B151">
        <v>272</v>
      </c>
      <c r="C151">
        <v>0</v>
      </c>
      <c r="D151" t="b">
        <v>0</v>
      </c>
      <c r="E151">
        <v>0</v>
      </c>
      <c r="F151">
        <v>1</v>
      </c>
      <c r="G151" s="4">
        <v>45363.748622685183</v>
      </c>
      <c r="H151" t="b">
        <v>0</v>
      </c>
      <c r="I151" t="b">
        <v>0</v>
      </c>
      <c r="K151" t="b">
        <v>1</v>
      </c>
      <c r="L151" s="4"/>
      <c r="M151" t="b">
        <v>1</v>
      </c>
      <c r="N151" s="4"/>
      <c r="O151">
        <v>0</v>
      </c>
    </row>
    <row r="152" spans="1:20" x14ac:dyDescent="0.35">
      <c r="A152">
        <v>11665</v>
      </c>
      <c r="B152">
        <v>274</v>
      </c>
      <c r="C152">
        <v>0</v>
      </c>
      <c r="D152" t="b">
        <v>0</v>
      </c>
      <c r="E152">
        <v>5</v>
      </c>
      <c r="F152">
        <v>178</v>
      </c>
      <c r="G152" s="4">
        <v>45358.487869409721</v>
      </c>
      <c r="H152" t="b">
        <v>1</v>
      </c>
      <c r="I152" t="b">
        <v>0</v>
      </c>
      <c r="J152" t="s">
        <v>476</v>
      </c>
      <c r="K152" t="b">
        <v>0</v>
      </c>
      <c r="L152" s="4"/>
      <c r="M152" t="b">
        <v>1</v>
      </c>
      <c r="N152" s="4"/>
      <c r="O152">
        <v>0</v>
      </c>
      <c r="R152" t="s">
        <v>679</v>
      </c>
      <c r="S152" t="s">
        <v>680</v>
      </c>
      <c r="T152" t="s">
        <v>681</v>
      </c>
    </row>
    <row r="153" spans="1:20" x14ac:dyDescent="0.35">
      <c r="A153">
        <v>11564</v>
      </c>
      <c r="B153">
        <v>275</v>
      </c>
      <c r="C153">
        <v>0</v>
      </c>
      <c r="D153" t="b">
        <v>0</v>
      </c>
      <c r="E153">
        <v>5</v>
      </c>
      <c r="F153">
        <v>165</v>
      </c>
      <c r="G153" s="4">
        <v>45356.673483877312</v>
      </c>
      <c r="H153" t="b">
        <v>1</v>
      </c>
      <c r="I153" t="b">
        <v>0</v>
      </c>
      <c r="J153" t="s">
        <v>539</v>
      </c>
      <c r="K153" t="b">
        <v>0</v>
      </c>
      <c r="L153" s="4"/>
      <c r="M153" t="b">
        <v>1</v>
      </c>
      <c r="N153" s="4"/>
      <c r="O153">
        <v>0</v>
      </c>
      <c r="R153" t="s">
        <v>679</v>
      </c>
      <c r="S153" t="s">
        <v>680</v>
      </c>
      <c r="T153" t="s">
        <v>681</v>
      </c>
    </row>
    <row r="154" spans="1:20" x14ac:dyDescent="0.35">
      <c r="A154">
        <v>11593</v>
      </c>
      <c r="B154">
        <v>276</v>
      </c>
      <c r="C154">
        <v>0</v>
      </c>
      <c r="D154" t="b">
        <v>0</v>
      </c>
      <c r="E154">
        <v>8</v>
      </c>
      <c r="F154">
        <v>177</v>
      </c>
      <c r="G154" s="4">
        <v>45357.709649456017</v>
      </c>
      <c r="H154" t="b">
        <v>1</v>
      </c>
      <c r="I154" t="b">
        <v>0</v>
      </c>
      <c r="J154" t="s">
        <v>516</v>
      </c>
      <c r="K154" t="b">
        <v>0</v>
      </c>
      <c r="L154" s="4"/>
      <c r="M154" t="b">
        <v>1</v>
      </c>
      <c r="N154" s="4"/>
      <c r="O154">
        <v>0</v>
      </c>
      <c r="R154" t="s">
        <v>691</v>
      </c>
      <c r="S154" t="s">
        <v>692</v>
      </c>
      <c r="T154" t="s">
        <v>693</v>
      </c>
    </row>
    <row r="155" spans="1:20" x14ac:dyDescent="0.35">
      <c r="A155">
        <v>11740</v>
      </c>
      <c r="B155">
        <v>278</v>
      </c>
      <c r="C155">
        <v>0</v>
      </c>
      <c r="D155" t="b">
        <v>0</v>
      </c>
      <c r="E155">
        <v>0</v>
      </c>
      <c r="F155">
        <v>1</v>
      </c>
      <c r="G155" s="4">
        <v>45363.748622685183</v>
      </c>
      <c r="H155" t="b">
        <v>0</v>
      </c>
      <c r="I155" t="b">
        <v>0</v>
      </c>
      <c r="K155" t="b">
        <v>1</v>
      </c>
      <c r="L155" s="4"/>
      <c r="M155" t="b">
        <v>1</v>
      </c>
      <c r="N155" s="4"/>
      <c r="O155">
        <v>0</v>
      </c>
    </row>
    <row r="156" spans="1:20" x14ac:dyDescent="0.35">
      <c r="A156">
        <v>11559</v>
      </c>
      <c r="B156">
        <v>281</v>
      </c>
      <c r="C156">
        <v>0</v>
      </c>
      <c r="D156" t="b">
        <v>0</v>
      </c>
      <c r="E156">
        <v>5</v>
      </c>
      <c r="F156">
        <v>166</v>
      </c>
      <c r="G156" s="4">
        <v>45356.501581168981</v>
      </c>
      <c r="H156" t="b">
        <v>1</v>
      </c>
      <c r="I156" t="b">
        <v>0</v>
      </c>
      <c r="J156" t="s">
        <v>583</v>
      </c>
      <c r="K156" t="b">
        <v>0</v>
      </c>
      <c r="L156" s="4"/>
      <c r="M156" t="b">
        <v>1</v>
      </c>
      <c r="N156" s="4"/>
      <c r="O156">
        <v>0</v>
      </c>
      <c r="R156" t="s">
        <v>679</v>
      </c>
      <c r="S156" t="s">
        <v>680</v>
      </c>
      <c r="T156" t="s">
        <v>681</v>
      </c>
    </row>
    <row r="157" spans="1:20" x14ac:dyDescent="0.35">
      <c r="A157">
        <v>11741</v>
      </c>
      <c r="B157">
        <v>283</v>
      </c>
      <c r="C157">
        <v>0</v>
      </c>
      <c r="D157" t="b">
        <v>0</v>
      </c>
      <c r="E157">
        <v>0</v>
      </c>
      <c r="F157">
        <v>1</v>
      </c>
      <c r="G157" s="4">
        <v>45363.748622685183</v>
      </c>
      <c r="H157" t="b">
        <v>0</v>
      </c>
      <c r="I157" t="b">
        <v>0</v>
      </c>
      <c r="K157" t="b">
        <v>1</v>
      </c>
      <c r="L157" s="4"/>
      <c r="M157" t="b">
        <v>1</v>
      </c>
      <c r="N157" s="4"/>
      <c r="O157">
        <v>0</v>
      </c>
    </row>
    <row r="158" spans="1:20" x14ac:dyDescent="0.35">
      <c r="A158">
        <v>11492</v>
      </c>
      <c r="B158">
        <v>285</v>
      </c>
      <c r="C158">
        <v>0</v>
      </c>
      <c r="D158" t="b">
        <v>0</v>
      </c>
      <c r="E158">
        <v>5</v>
      </c>
      <c r="F158">
        <v>165</v>
      </c>
      <c r="G158" s="4">
        <v>45358.657835451391</v>
      </c>
      <c r="H158" t="b">
        <v>1</v>
      </c>
      <c r="I158" t="b">
        <v>0</v>
      </c>
      <c r="J158" t="s">
        <v>925</v>
      </c>
      <c r="K158" t="b">
        <v>0</v>
      </c>
      <c r="L158" s="4"/>
      <c r="M158" t="b">
        <v>1</v>
      </c>
      <c r="N158" s="4"/>
      <c r="O158">
        <v>0</v>
      </c>
      <c r="R158" t="s">
        <v>679</v>
      </c>
      <c r="S158" t="s">
        <v>680</v>
      </c>
      <c r="T158" t="s">
        <v>681</v>
      </c>
    </row>
    <row r="159" spans="1:20" x14ac:dyDescent="0.35">
      <c r="A159">
        <v>11494</v>
      </c>
      <c r="B159">
        <v>286</v>
      </c>
      <c r="C159">
        <v>0</v>
      </c>
      <c r="D159" t="b">
        <v>0</v>
      </c>
      <c r="E159">
        <v>5</v>
      </c>
      <c r="F159">
        <v>147</v>
      </c>
      <c r="G159" s="4">
        <v>45341.818798460648</v>
      </c>
      <c r="H159" t="b">
        <v>1</v>
      </c>
      <c r="I159" t="b">
        <v>0</v>
      </c>
      <c r="J159" t="s">
        <v>917</v>
      </c>
      <c r="K159" t="b">
        <v>0</v>
      </c>
      <c r="L159" s="4"/>
      <c r="M159" t="b">
        <v>1</v>
      </c>
      <c r="N159" s="4"/>
      <c r="O159">
        <v>0</v>
      </c>
      <c r="R159" t="s">
        <v>679</v>
      </c>
      <c r="S159" t="s">
        <v>680</v>
      </c>
      <c r="T159" t="s">
        <v>681</v>
      </c>
    </row>
    <row r="160" spans="1:20" x14ac:dyDescent="0.35">
      <c r="A160">
        <v>11496</v>
      </c>
      <c r="B160">
        <v>287</v>
      </c>
      <c r="C160">
        <v>0</v>
      </c>
      <c r="D160" t="b">
        <v>0</v>
      </c>
      <c r="E160">
        <v>17</v>
      </c>
      <c r="F160">
        <v>123</v>
      </c>
      <c r="G160" s="4">
        <v>45352.414039930554</v>
      </c>
      <c r="H160" t="b">
        <v>1</v>
      </c>
      <c r="I160" t="b">
        <v>0</v>
      </c>
      <c r="J160" t="s">
        <v>250</v>
      </c>
      <c r="K160" t="b">
        <v>0</v>
      </c>
      <c r="L160" s="4"/>
      <c r="M160" t="b">
        <v>1</v>
      </c>
      <c r="N160" s="4"/>
      <c r="O160">
        <v>0</v>
      </c>
      <c r="R160" t="s">
        <v>726</v>
      </c>
      <c r="S160" t="s">
        <v>624</v>
      </c>
      <c r="T160" t="s">
        <v>727</v>
      </c>
    </row>
    <row r="161" spans="1:20" x14ac:dyDescent="0.35">
      <c r="A161">
        <v>11742</v>
      </c>
      <c r="B161">
        <v>288</v>
      </c>
      <c r="C161">
        <v>0</v>
      </c>
      <c r="D161" t="b">
        <v>0</v>
      </c>
      <c r="E161">
        <v>0</v>
      </c>
      <c r="F161">
        <v>1</v>
      </c>
      <c r="G161" s="4">
        <v>45363.748622685183</v>
      </c>
      <c r="H161" t="b">
        <v>0</v>
      </c>
      <c r="I161" t="b">
        <v>0</v>
      </c>
      <c r="K161" t="b">
        <v>1</v>
      </c>
      <c r="L161" s="4"/>
      <c r="M161" t="b">
        <v>1</v>
      </c>
      <c r="N161" s="4"/>
      <c r="O161">
        <v>0</v>
      </c>
    </row>
    <row r="162" spans="1:20" x14ac:dyDescent="0.35">
      <c r="A162">
        <v>11530</v>
      </c>
      <c r="B162">
        <v>290</v>
      </c>
      <c r="C162">
        <v>0</v>
      </c>
      <c r="D162" t="b">
        <v>0</v>
      </c>
      <c r="E162">
        <v>8</v>
      </c>
      <c r="F162">
        <v>180</v>
      </c>
      <c r="G162" s="4">
        <v>45354.629301076391</v>
      </c>
      <c r="H162" t="b">
        <v>1</v>
      </c>
      <c r="I162" t="b">
        <v>0</v>
      </c>
      <c r="J162" t="s">
        <v>919</v>
      </c>
      <c r="K162" t="b">
        <v>0</v>
      </c>
      <c r="L162" s="4"/>
      <c r="M162" t="b">
        <v>1</v>
      </c>
      <c r="N162" s="4"/>
      <c r="O162">
        <v>0</v>
      </c>
      <c r="R162" t="s">
        <v>691</v>
      </c>
      <c r="S162" t="s">
        <v>692</v>
      </c>
      <c r="T162" t="s">
        <v>693</v>
      </c>
    </row>
    <row r="163" spans="1:20" x14ac:dyDescent="0.35">
      <c r="A163">
        <v>11513</v>
      </c>
      <c r="B163">
        <v>291</v>
      </c>
      <c r="C163">
        <v>0</v>
      </c>
      <c r="D163" t="b">
        <v>0</v>
      </c>
      <c r="E163">
        <v>8</v>
      </c>
      <c r="F163">
        <v>131</v>
      </c>
      <c r="G163" s="4">
        <v>45349.738095335648</v>
      </c>
      <c r="H163" t="b">
        <v>1</v>
      </c>
      <c r="I163" t="b">
        <v>0</v>
      </c>
      <c r="J163" t="s">
        <v>945</v>
      </c>
      <c r="K163" t="b">
        <v>0</v>
      </c>
      <c r="L163" s="4"/>
      <c r="M163" t="b">
        <v>1</v>
      </c>
      <c r="N163" s="4"/>
      <c r="O163">
        <v>0</v>
      </c>
      <c r="R163" t="s">
        <v>691</v>
      </c>
      <c r="S163" t="s">
        <v>692</v>
      </c>
      <c r="T163" t="s">
        <v>693</v>
      </c>
    </row>
    <row r="164" spans="1:20" x14ac:dyDescent="0.35">
      <c r="A164">
        <v>11536</v>
      </c>
      <c r="B164">
        <v>292</v>
      </c>
      <c r="C164">
        <v>0</v>
      </c>
      <c r="D164" t="b">
        <v>0</v>
      </c>
      <c r="E164">
        <v>17</v>
      </c>
      <c r="F164">
        <v>138</v>
      </c>
      <c r="G164" s="4">
        <v>45354.548565775462</v>
      </c>
      <c r="H164" t="b">
        <v>1</v>
      </c>
      <c r="I164" t="b">
        <v>0</v>
      </c>
      <c r="J164" t="s">
        <v>923</v>
      </c>
      <c r="K164" t="b">
        <v>0</v>
      </c>
      <c r="L164" s="4"/>
      <c r="M164" t="b">
        <v>1</v>
      </c>
      <c r="N164" s="4"/>
      <c r="O164">
        <v>0</v>
      </c>
      <c r="R164" t="s">
        <v>726</v>
      </c>
      <c r="S164" t="s">
        <v>624</v>
      </c>
      <c r="T164" t="s">
        <v>727</v>
      </c>
    </row>
    <row r="165" spans="1:20" x14ac:dyDescent="0.35">
      <c r="A165">
        <v>11743</v>
      </c>
      <c r="B165">
        <v>293</v>
      </c>
      <c r="C165">
        <v>0</v>
      </c>
      <c r="D165" t="b">
        <v>0</v>
      </c>
      <c r="E165">
        <v>0</v>
      </c>
      <c r="F165">
        <v>1</v>
      </c>
      <c r="G165" s="4">
        <v>45363.748622685183</v>
      </c>
      <c r="H165" t="b">
        <v>0</v>
      </c>
      <c r="I165" t="b">
        <v>0</v>
      </c>
      <c r="K165" t="b">
        <v>1</v>
      </c>
      <c r="L165" s="4"/>
      <c r="M165" t="b">
        <v>1</v>
      </c>
      <c r="N165" s="4"/>
      <c r="O165">
        <v>0</v>
      </c>
    </row>
    <row r="166" spans="1:20" x14ac:dyDescent="0.35">
      <c r="A166">
        <v>11744</v>
      </c>
      <c r="B166">
        <v>294</v>
      </c>
      <c r="C166">
        <v>0</v>
      </c>
      <c r="D166" t="b">
        <v>0</v>
      </c>
      <c r="E166">
        <v>0</v>
      </c>
      <c r="F166">
        <v>1</v>
      </c>
      <c r="G166" s="4">
        <v>45363.748622685183</v>
      </c>
      <c r="H166" t="b">
        <v>0</v>
      </c>
      <c r="I166" t="b">
        <v>0</v>
      </c>
      <c r="K166" t="b">
        <v>1</v>
      </c>
      <c r="L166" s="4"/>
      <c r="M166" t="b">
        <v>1</v>
      </c>
      <c r="N166" s="4"/>
      <c r="O166">
        <v>0</v>
      </c>
    </row>
    <row r="167" spans="1:20" x14ac:dyDescent="0.35">
      <c r="A167">
        <v>11518</v>
      </c>
      <c r="B167">
        <v>295</v>
      </c>
      <c r="C167">
        <v>0</v>
      </c>
      <c r="D167" t="b">
        <v>0</v>
      </c>
      <c r="E167">
        <v>17</v>
      </c>
      <c r="F167">
        <v>23</v>
      </c>
      <c r="G167" s="4">
        <v>45358.554514930554</v>
      </c>
      <c r="H167" t="b">
        <v>1</v>
      </c>
      <c r="I167" t="b">
        <v>0</v>
      </c>
      <c r="J167" t="s">
        <v>959</v>
      </c>
      <c r="K167" t="b">
        <v>0</v>
      </c>
      <c r="L167" s="4"/>
      <c r="M167" t="b">
        <v>1</v>
      </c>
      <c r="N167" s="4"/>
      <c r="O167">
        <v>0</v>
      </c>
      <c r="R167" t="s">
        <v>726</v>
      </c>
      <c r="S167" t="s">
        <v>624</v>
      </c>
      <c r="T167" t="s">
        <v>727</v>
      </c>
    </row>
    <row r="168" spans="1:20" x14ac:dyDescent="0.35">
      <c r="A168">
        <v>11599</v>
      </c>
      <c r="B168">
        <v>296</v>
      </c>
      <c r="C168">
        <v>0</v>
      </c>
      <c r="D168" t="b">
        <v>0</v>
      </c>
      <c r="E168">
        <v>5</v>
      </c>
      <c r="F168">
        <v>23</v>
      </c>
      <c r="G168" s="4">
        <v>45357.765445983794</v>
      </c>
      <c r="H168" t="b">
        <v>1</v>
      </c>
      <c r="I168" t="b">
        <v>0</v>
      </c>
      <c r="J168" t="s">
        <v>967</v>
      </c>
      <c r="K168" t="b">
        <v>0</v>
      </c>
      <c r="L168" s="4"/>
      <c r="M168" t="b">
        <v>1</v>
      </c>
      <c r="N168" s="4"/>
      <c r="O168">
        <v>0</v>
      </c>
      <c r="R168" t="s">
        <v>679</v>
      </c>
      <c r="S168" t="s">
        <v>680</v>
      </c>
      <c r="T168" t="s">
        <v>681</v>
      </c>
    </row>
    <row r="169" spans="1:20" x14ac:dyDescent="0.35">
      <c r="A169">
        <v>11520</v>
      </c>
      <c r="B169">
        <v>297</v>
      </c>
      <c r="C169">
        <v>0</v>
      </c>
      <c r="D169" t="b">
        <v>0</v>
      </c>
      <c r="E169">
        <v>17</v>
      </c>
      <c r="F169">
        <v>177</v>
      </c>
      <c r="G169" s="4">
        <v>45357.655325775464</v>
      </c>
      <c r="H169" t="b">
        <v>1</v>
      </c>
      <c r="I169" t="b">
        <v>0</v>
      </c>
      <c r="J169" t="s">
        <v>911</v>
      </c>
      <c r="K169" t="b">
        <v>0</v>
      </c>
      <c r="L169" s="4"/>
      <c r="M169" t="b">
        <v>1</v>
      </c>
      <c r="N169" s="4"/>
      <c r="O169">
        <v>0</v>
      </c>
      <c r="R169" t="s">
        <v>726</v>
      </c>
      <c r="S169" t="s">
        <v>624</v>
      </c>
      <c r="T169" t="s">
        <v>727</v>
      </c>
    </row>
    <row r="170" spans="1:20" x14ac:dyDescent="0.35">
      <c r="A170">
        <v>11526</v>
      </c>
      <c r="B170">
        <v>298</v>
      </c>
      <c r="C170">
        <v>0</v>
      </c>
      <c r="D170" t="b">
        <v>0</v>
      </c>
      <c r="E170">
        <v>5</v>
      </c>
      <c r="F170">
        <v>135</v>
      </c>
      <c r="G170" s="4">
        <v>45352.485274571758</v>
      </c>
      <c r="H170" t="b">
        <v>1</v>
      </c>
      <c r="I170" t="b">
        <v>0</v>
      </c>
      <c r="J170" t="s">
        <v>933</v>
      </c>
      <c r="K170" t="b">
        <v>0</v>
      </c>
      <c r="L170" s="4"/>
      <c r="M170" t="b">
        <v>1</v>
      </c>
      <c r="N170" s="4"/>
      <c r="O170">
        <v>0</v>
      </c>
      <c r="R170" t="s">
        <v>679</v>
      </c>
      <c r="S170" t="s">
        <v>680</v>
      </c>
      <c r="T170" t="s">
        <v>681</v>
      </c>
    </row>
    <row r="171" spans="1:20" x14ac:dyDescent="0.35">
      <c r="A171">
        <v>11528</v>
      </c>
      <c r="B171">
        <v>299</v>
      </c>
      <c r="C171">
        <v>0</v>
      </c>
      <c r="D171" t="b">
        <v>0</v>
      </c>
      <c r="E171">
        <v>5</v>
      </c>
      <c r="F171">
        <v>2</v>
      </c>
      <c r="G171" s="4">
        <v>45358.616809837964</v>
      </c>
      <c r="H171" t="b">
        <v>1</v>
      </c>
      <c r="I171" t="b">
        <v>0</v>
      </c>
      <c r="J171" t="s">
        <v>943</v>
      </c>
      <c r="K171" t="b">
        <v>0</v>
      </c>
      <c r="L171" s="4"/>
      <c r="M171" t="b">
        <v>1</v>
      </c>
      <c r="N171" s="4"/>
      <c r="O171">
        <v>0</v>
      </c>
      <c r="R171" t="s">
        <v>679</v>
      </c>
      <c r="S171" t="s">
        <v>680</v>
      </c>
      <c r="T171" t="s">
        <v>681</v>
      </c>
    </row>
    <row r="172" spans="1:20" x14ac:dyDescent="0.35">
      <c r="A172">
        <v>11745</v>
      </c>
      <c r="B172">
        <v>300</v>
      </c>
      <c r="C172">
        <v>0</v>
      </c>
      <c r="D172" t="b">
        <v>0</v>
      </c>
      <c r="E172">
        <v>0</v>
      </c>
      <c r="F172">
        <v>1</v>
      </c>
      <c r="G172" s="4">
        <v>45363.748622685183</v>
      </c>
      <c r="H172" t="b">
        <v>0</v>
      </c>
      <c r="I172" t="b">
        <v>0</v>
      </c>
      <c r="K172" t="b">
        <v>1</v>
      </c>
      <c r="L172" s="4"/>
      <c r="M172" t="b">
        <v>1</v>
      </c>
      <c r="N172" s="4"/>
      <c r="O172">
        <v>0</v>
      </c>
    </row>
    <row r="173" spans="1:20" x14ac:dyDescent="0.35">
      <c r="A173">
        <v>11677</v>
      </c>
      <c r="B173">
        <v>301</v>
      </c>
      <c r="C173">
        <v>0</v>
      </c>
      <c r="D173" t="b">
        <v>0</v>
      </c>
      <c r="E173">
        <v>8</v>
      </c>
      <c r="F173">
        <v>169</v>
      </c>
      <c r="G173" s="4">
        <v>45358.634617708332</v>
      </c>
      <c r="H173" t="b">
        <v>1</v>
      </c>
      <c r="I173" t="b">
        <v>0</v>
      </c>
      <c r="J173" t="s">
        <v>393</v>
      </c>
      <c r="K173" t="b">
        <v>0</v>
      </c>
      <c r="L173" s="4"/>
      <c r="M173" t="b">
        <v>1</v>
      </c>
      <c r="N173" s="4"/>
      <c r="O173">
        <v>0</v>
      </c>
      <c r="R173" t="s">
        <v>691</v>
      </c>
      <c r="S173" t="s">
        <v>692</v>
      </c>
      <c r="T173" t="s">
        <v>693</v>
      </c>
    </row>
    <row r="174" spans="1:20" x14ac:dyDescent="0.35">
      <c r="A174">
        <v>11538</v>
      </c>
      <c r="B174">
        <v>302</v>
      </c>
      <c r="C174">
        <v>0</v>
      </c>
      <c r="D174" t="b">
        <v>0</v>
      </c>
      <c r="E174">
        <v>5</v>
      </c>
      <c r="F174">
        <v>152</v>
      </c>
      <c r="G174" s="4">
        <v>45358.651287233799</v>
      </c>
      <c r="H174" t="b">
        <v>1</v>
      </c>
      <c r="I174" t="b">
        <v>0</v>
      </c>
      <c r="J174" t="s">
        <v>913</v>
      </c>
      <c r="K174" t="b">
        <v>0</v>
      </c>
      <c r="L174" s="4"/>
      <c r="M174" t="b">
        <v>1</v>
      </c>
      <c r="N174" s="4"/>
      <c r="O174">
        <v>0</v>
      </c>
      <c r="R174" t="s">
        <v>679</v>
      </c>
      <c r="S174" t="s">
        <v>680</v>
      </c>
      <c r="T174" t="s">
        <v>681</v>
      </c>
    </row>
    <row r="175" spans="1:20" x14ac:dyDescent="0.35">
      <c r="A175">
        <v>11653</v>
      </c>
      <c r="B175">
        <v>303</v>
      </c>
      <c r="C175">
        <v>0</v>
      </c>
      <c r="D175" t="b">
        <v>0</v>
      </c>
      <c r="E175">
        <v>8</v>
      </c>
      <c r="F175">
        <v>137</v>
      </c>
      <c r="G175" s="4">
        <v>45358.421112534721</v>
      </c>
      <c r="H175" t="b">
        <v>1</v>
      </c>
      <c r="I175" t="b">
        <v>0</v>
      </c>
      <c r="J175" t="s">
        <v>971</v>
      </c>
      <c r="K175" t="b">
        <v>0</v>
      </c>
      <c r="L175" s="4"/>
      <c r="M175" t="b">
        <v>1</v>
      </c>
      <c r="N175" s="4"/>
      <c r="O175">
        <v>0</v>
      </c>
      <c r="R175" t="s">
        <v>691</v>
      </c>
      <c r="S175" t="s">
        <v>692</v>
      </c>
      <c r="T175" t="s">
        <v>693</v>
      </c>
    </row>
    <row r="176" spans="1:20" x14ac:dyDescent="0.35">
      <c r="A176">
        <v>11606</v>
      </c>
      <c r="B176">
        <v>305</v>
      </c>
      <c r="C176">
        <v>0</v>
      </c>
      <c r="D176" t="b">
        <v>0</v>
      </c>
      <c r="E176">
        <v>5</v>
      </c>
      <c r="F176">
        <v>17</v>
      </c>
      <c r="G176" s="4">
        <v>45357.787291168985</v>
      </c>
      <c r="H176" t="b">
        <v>1</v>
      </c>
      <c r="I176" t="b">
        <v>0</v>
      </c>
      <c r="J176" t="s">
        <v>961</v>
      </c>
      <c r="K176" t="b">
        <v>0</v>
      </c>
      <c r="L176" s="4"/>
      <c r="M176" t="b">
        <v>1</v>
      </c>
      <c r="N176" s="4"/>
      <c r="O176">
        <v>0</v>
      </c>
      <c r="R176" t="s">
        <v>679</v>
      </c>
      <c r="S176" t="s">
        <v>680</v>
      </c>
      <c r="T176" t="s">
        <v>681</v>
      </c>
    </row>
    <row r="177" spans="1:20" x14ac:dyDescent="0.35">
      <c r="A177">
        <v>11545</v>
      </c>
      <c r="B177">
        <v>306</v>
      </c>
      <c r="C177">
        <v>0</v>
      </c>
      <c r="D177" t="b">
        <v>0</v>
      </c>
      <c r="E177">
        <v>5</v>
      </c>
      <c r="F177">
        <v>130</v>
      </c>
      <c r="G177" s="4">
        <v>45355.858990509259</v>
      </c>
      <c r="H177" t="b">
        <v>1</v>
      </c>
      <c r="I177" t="b">
        <v>0</v>
      </c>
      <c r="J177" t="s">
        <v>939</v>
      </c>
      <c r="K177" t="b">
        <v>0</v>
      </c>
      <c r="L177" s="4"/>
      <c r="M177" t="b">
        <v>1</v>
      </c>
      <c r="N177" s="4"/>
      <c r="O177">
        <v>0</v>
      </c>
      <c r="R177" t="s">
        <v>679</v>
      </c>
      <c r="S177" t="s">
        <v>680</v>
      </c>
      <c r="T177" t="s">
        <v>681</v>
      </c>
    </row>
    <row r="178" spans="1:20" x14ac:dyDescent="0.35">
      <c r="A178">
        <v>11573</v>
      </c>
      <c r="B178">
        <v>307</v>
      </c>
      <c r="C178">
        <v>0</v>
      </c>
      <c r="D178" t="b">
        <v>0</v>
      </c>
      <c r="E178">
        <v>8</v>
      </c>
      <c r="F178">
        <v>7</v>
      </c>
      <c r="G178" s="4">
        <v>45356.789847719905</v>
      </c>
      <c r="H178" t="b">
        <v>1</v>
      </c>
      <c r="I178" t="b">
        <v>0</v>
      </c>
      <c r="J178" t="s">
        <v>935</v>
      </c>
      <c r="K178" t="b">
        <v>0</v>
      </c>
      <c r="L178" s="4"/>
      <c r="M178" t="b">
        <v>1</v>
      </c>
      <c r="N178" s="4"/>
      <c r="O178">
        <v>0</v>
      </c>
      <c r="R178" t="s">
        <v>691</v>
      </c>
      <c r="S178" t="s">
        <v>692</v>
      </c>
      <c r="T178" t="s">
        <v>693</v>
      </c>
    </row>
    <row r="179" spans="1:20" x14ac:dyDescent="0.35">
      <c r="A179">
        <v>11554</v>
      </c>
      <c r="B179">
        <v>308</v>
      </c>
      <c r="C179">
        <v>0</v>
      </c>
      <c r="D179" t="b">
        <v>0</v>
      </c>
      <c r="E179">
        <v>16</v>
      </c>
      <c r="F179">
        <v>100</v>
      </c>
      <c r="G179" s="4">
        <v>45356.426818946762</v>
      </c>
      <c r="H179" t="b">
        <v>1</v>
      </c>
      <c r="I179" t="b">
        <v>0</v>
      </c>
      <c r="J179" t="s">
        <v>949</v>
      </c>
      <c r="K179" t="b">
        <v>0</v>
      </c>
      <c r="L179" s="4"/>
      <c r="M179" t="b">
        <v>1</v>
      </c>
      <c r="N179" s="4"/>
      <c r="O179">
        <v>0</v>
      </c>
      <c r="R179" t="s">
        <v>722</v>
      </c>
      <c r="S179" t="s">
        <v>723</v>
      </c>
      <c r="T179" t="s">
        <v>724</v>
      </c>
    </row>
    <row r="180" spans="1:20" x14ac:dyDescent="0.35">
      <c r="A180">
        <v>11553</v>
      </c>
      <c r="B180">
        <v>309</v>
      </c>
      <c r="C180">
        <v>0</v>
      </c>
      <c r="D180" t="b">
        <v>0</v>
      </c>
      <c r="E180">
        <v>8</v>
      </c>
      <c r="F180">
        <v>131</v>
      </c>
      <c r="G180" s="4">
        <v>45358.392757060188</v>
      </c>
      <c r="H180" t="b">
        <v>1</v>
      </c>
      <c r="I180" t="b">
        <v>0</v>
      </c>
      <c r="J180" t="s">
        <v>941</v>
      </c>
      <c r="K180" t="b">
        <v>0</v>
      </c>
      <c r="L180" s="4"/>
      <c r="M180" t="b">
        <v>1</v>
      </c>
      <c r="N180" s="4"/>
      <c r="O180">
        <v>0</v>
      </c>
      <c r="R180" t="s">
        <v>691</v>
      </c>
      <c r="S180" t="s">
        <v>692</v>
      </c>
      <c r="T180" t="s">
        <v>693</v>
      </c>
    </row>
    <row r="181" spans="1:20" x14ac:dyDescent="0.35">
      <c r="A181">
        <v>11555</v>
      </c>
      <c r="B181">
        <v>310</v>
      </c>
      <c r="C181">
        <v>0</v>
      </c>
      <c r="D181" t="b">
        <v>0</v>
      </c>
      <c r="E181">
        <v>5</v>
      </c>
      <c r="F181">
        <v>145</v>
      </c>
      <c r="G181" s="4">
        <v>45356.430453900466</v>
      </c>
      <c r="H181" t="b">
        <v>1</v>
      </c>
      <c r="I181" t="b">
        <v>0</v>
      </c>
      <c r="J181" t="s">
        <v>927</v>
      </c>
      <c r="K181" t="b">
        <v>0</v>
      </c>
      <c r="L181" s="4"/>
      <c r="M181" t="b">
        <v>1</v>
      </c>
      <c r="N181" s="4"/>
      <c r="O181">
        <v>0</v>
      </c>
      <c r="R181" t="s">
        <v>679</v>
      </c>
      <c r="S181" t="s">
        <v>680</v>
      </c>
      <c r="T181" t="s">
        <v>681</v>
      </c>
    </row>
    <row r="182" spans="1:20" x14ac:dyDescent="0.35">
      <c r="A182">
        <v>11560</v>
      </c>
      <c r="B182">
        <v>311</v>
      </c>
      <c r="C182">
        <v>0</v>
      </c>
      <c r="D182" t="b">
        <v>0</v>
      </c>
      <c r="E182">
        <v>5</v>
      </c>
      <c r="F182">
        <v>24</v>
      </c>
      <c r="G182" s="4">
        <v>45356.528105439815</v>
      </c>
      <c r="H182" t="b">
        <v>1</v>
      </c>
      <c r="I182" t="b">
        <v>0</v>
      </c>
      <c r="J182" t="s">
        <v>921</v>
      </c>
      <c r="K182" t="b">
        <v>0</v>
      </c>
      <c r="L182" s="4"/>
      <c r="M182" t="b">
        <v>1</v>
      </c>
      <c r="N182" s="4"/>
      <c r="O182">
        <v>0</v>
      </c>
      <c r="R182" t="s">
        <v>679</v>
      </c>
      <c r="S182" t="s">
        <v>680</v>
      </c>
      <c r="T182" t="s">
        <v>681</v>
      </c>
    </row>
    <row r="183" spans="1:20" x14ac:dyDescent="0.35">
      <c r="A183">
        <v>11631</v>
      </c>
      <c r="B183">
        <v>312</v>
      </c>
      <c r="C183">
        <v>0</v>
      </c>
      <c r="D183" t="b">
        <v>0</v>
      </c>
      <c r="E183">
        <v>17</v>
      </c>
      <c r="F183">
        <v>175</v>
      </c>
      <c r="G183" s="4">
        <v>45357.995288506943</v>
      </c>
      <c r="H183" t="b">
        <v>1</v>
      </c>
      <c r="I183" t="b">
        <v>0</v>
      </c>
      <c r="J183" t="s">
        <v>965</v>
      </c>
      <c r="K183" t="b">
        <v>0</v>
      </c>
      <c r="L183" s="4"/>
      <c r="M183" t="b">
        <v>1</v>
      </c>
      <c r="N183" s="4"/>
      <c r="O183">
        <v>0</v>
      </c>
      <c r="R183" t="s">
        <v>726</v>
      </c>
      <c r="S183" t="s">
        <v>624</v>
      </c>
      <c r="T183" t="s">
        <v>727</v>
      </c>
    </row>
    <row r="184" spans="1:20" x14ac:dyDescent="0.35">
      <c r="A184">
        <v>11639</v>
      </c>
      <c r="B184">
        <v>313</v>
      </c>
      <c r="C184">
        <v>0</v>
      </c>
      <c r="D184" t="b">
        <v>0</v>
      </c>
      <c r="E184">
        <v>17</v>
      </c>
      <c r="F184">
        <v>181</v>
      </c>
      <c r="G184" s="4">
        <v>45358.34208707176</v>
      </c>
      <c r="H184" t="b">
        <v>1</v>
      </c>
      <c r="I184" t="b">
        <v>0</v>
      </c>
      <c r="J184" t="s">
        <v>909</v>
      </c>
      <c r="K184" t="b">
        <v>0</v>
      </c>
      <c r="L184" s="4"/>
      <c r="M184" t="b">
        <v>1</v>
      </c>
      <c r="N184" s="4"/>
      <c r="O184">
        <v>0</v>
      </c>
      <c r="R184" t="s">
        <v>726</v>
      </c>
      <c r="S184" t="s">
        <v>624</v>
      </c>
      <c r="T184" t="s">
        <v>727</v>
      </c>
    </row>
    <row r="185" spans="1:20" x14ac:dyDescent="0.35">
      <c r="A185">
        <v>11746</v>
      </c>
      <c r="B185">
        <v>314</v>
      </c>
      <c r="C185">
        <v>0</v>
      </c>
      <c r="D185" t="b">
        <v>0</v>
      </c>
      <c r="E185">
        <v>0</v>
      </c>
      <c r="F185">
        <v>1</v>
      </c>
      <c r="G185" s="4">
        <v>45363.748622685183</v>
      </c>
      <c r="H185" t="b">
        <v>0</v>
      </c>
      <c r="I185" t="b">
        <v>0</v>
      </c>
      <c r="K185" t="b">
        <v>1</v>
      </c>
      <c r="L185" s="4"/>
      <c r="M185" t="b">
        <v>1</v>
      </c>
      <c r="N185" s="4"/>
      <c r="O185">
        <v>0</v>
      </c>
    </row>
    <row r="186" spans="1:20" x14ac:dyDescent="0.35">
      <c r="A186">
        <v>11747</v>
      </c>
      <c r="B186">
        <v>315</v>
      </c>
      <c r="C186">
        <v>0</v>
      </c>
      <c r="D186" t="b">
        <v>0</v>
      </c>
      <c r="E186">
        <v>0</v>
      </c>
      <c r="F186">
        <v>1</v>
      </c>
      <c r="G186" s="4">
        <v>45363.748622685183</v>
      </c>
      <c r="H186" t="b">
        <v>0</v>
      </c>
      <c r="I186" t="b">
        <v>0</v>
      </c>
      <c r="K186" t="b">
        <v>1</v>
      </c>
      <c r="L186" s="4"/>
      <c r="M186" t="b">
        <v>1</v>
      </c>
      <c r="N186" s="4"/>
      <c r="O186">
        <v>0</v>
      </c>
    </row>
    <row r="187" spans="1:20" x14ac:dyDescent="0.35">
      <c r="A187">
        <v>11691</v>
      </c>
      <c r="B187">
        <v>316</v>
      </c>
      <c r="C187">
        <v>0</v>
      </c>
      <c r="D187" t="b">
        <v>0</v>
      </c>
      <c r="E187">
        <v>17</v>
      </c>
      <c r="F187">
        <v>159</v>
      </c>
      <c r="G187" s="4">
        <v>45358.695720682874</v>
      </c>
      <c r="H187" t="b">
        <v>1</v>
      </c>
      <c r="I187" t="b">
        <v>0</v>
      </c>
      <c r="J187" t="s">
        <v>947</v>
      </c>
      <c r="K187" t="b">
        <v>0</v>
      </c>
      <c r="L187" s="4"/>
      <c r="M187" t="b">
        <v>1</v>
      </c>
      <c r="N187" s="4"/>
      <c r="O187">
        <v>0</v>
      </c>
      <c r="R187" t="s">
        <v>726</v>
      </c>
      <c r="S187" t="s">
        <v>624</v>
      </c>
      <c r="T187" t="s">
        <v>727</v>
      </c>
    </row>
    <row r="188" spans="1:20" x14ac:dyDescent="0.35">
      <c r="A188">
        <v>11696</v>
      </c>
      <c r="B188">
        <v>317</v>
      </c>
      <c r="C188">
        <v>0</v>
      </c>
      <c r="D188" t="b">
        <v>0</v>
      </c>
      <c r="E188">
        <v>5</v>
      </c>
      <c r="F188">
        <v>190</v>
      </c>
      <c r="G188" s="4">
        <v>45358.717551122689</v>
      </c>
      <c r="H188" t="b">
        <v>1</v>
      </c>
      <c r="I188" t="b">
        <v>0</v>
      </c>
      <c r="J188" t="s">
        <v>955</v>
      </c>
      <c r="K188" t="b">
        <v>0</v>
      </c>
      <c r="L188" s="4"/>
      <c r="M188" t="b">
        <v>1</v>
      </c>
      <c r="N188" s="4"/>
      <c r="O188">
        <v>0</v>
      </c>
      <c r="R188" t="s">
        <v>679</v>
      </c>
      <c r="S188" t="s">
        <v>680</v>
      </c>
      <c r="T188" t="s">
        <v>681</v>
      </c>
    </row>
    <row r="189" spans="1:20" x14ac:dyDescent="0.35">
      <c r="A189">
        <v>11748</v>
      </c>
      <c r="B189">
        <v>318</v>
      </c>
      <c r="C189">
        <v>0</v>
      </c>
      <c r="D189" t="b">
        <v>0</v>
      </c>
      <c r="E189">
        <v>0</v>
      </c>
      <c r="F189">
        <v>1</v>
      </c>
      <c r="G189" s="4">
        <v>45363.748622685183</v>
      </c>
      <c r="H189" t="b">
        <v>0</v>
      </c>
      <c r="I189" t="b">
        <v>0</v>
      </c>
      <c r="K189" t="b">
        <v>1</v>
      </c>
      <c r="L189" s="4"/>
      <c r="M189" t="b">
        <v>1</v>
      </c>
      <c r="N189" s="4"/>
      <c r="O189">
        <v>0</v>
      </c>
    </row>
    <row r="190" spans="1:20" x14ac:dyDescent="0.35">
      <c r="A190">
        <v>11749</v>
      </c>
      <c r="B190">
        <v>319</v>
      </c>
      <c r="C190">
        <v>0</v>
      </c>
      <c r="D190" t="b">
        <v>0</v>
      </c>
      <c r="E190">
        <v>0</v>
      </c>
      <c r="F190">
        <v>1</v>
      </c>
      <c r="G190" s="4">
        <v>45363.748622685183</v>
      </c>
      <c r="H190" t="b">
        <v>0</v>
      </c>
      <c r="I190" t="b">
        <v>0</v>
      </c>
      <c r="K190" t="b">
        <v>1</v>
      </c>
      <c r="L190" s="4"/>
      <c r="M190" t="b">
        <v>1</v>
      </c>
      <c r="N190" s="4"/>
      <c r="O190">
        <v>0</v>
      </c>
    </row>
    <row r="191" spans="1:20" x14ac:dyDescent="0.35">
      <c r="A191">
        <v>11750</v>
      </c>
      <c r="B191">
        <v>320</v>
      </c>
      <c r="C191">
        <v>0</v>
      </c>
      <c r="D191" t="b">
        <v>0</v>
      </c>
      <c r="E191">
        <v>0</v>
      </c>
      <c r="F191">
        <v>1</v>
      </c>
      <c r="G191" s="4">
        <v>45363.748622685183</v>
      </c>
      <c r="H191" t="b">
        <v>0</v>
      </c>
      <c r="I191" t="b">
        <v>0</v>
      </c>
      <c r="K191" t="b">
        <v>1</v>
      </c>
      <c r="L191" s="4"/>
      <c r="M191" t="b">
        <v>1</v>
      </c>
      <c r="N191" s="4"/>
      <c r="O191">
        <v>0</v>
      </c>
    </row>
  </sheetData>
  <phoneticPr fontId="9" type="noConversion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A6436-23C6-491F-B7F2-47DC07FE1BF0}">
  <sheetPr codeName="Sheet14">
    <tabColor theme="3" tint="0.59999389629810485"/>
  </sheetPr>
  <dimension ref="A1:AC5"/>
  <sheetViews>
    <sheetView workbookViewId="0"/>
  </sheetViews>
  <sheetFormatPr defaultRowHeight="14.5" x14ac:dyDescent="0.35"/>
  <cols>
    <col min="1" max="1" width="8.26953125" bestFit="1" customWidth="1"/>
    <col min="2" max="3" width="8.453125" bestFit="1" customWidth="1"/>
    <col min="4" max="4" width="11.26953125" bestFit="1" customWidth="1"/>
    <col min="5" max="5" width="13.453125" bestFit="1" customWidth="1"/>
    <col min="6" max="6" width="11.26953125" bestFit="1" customWidth="1"/>
    <col min="7" max="7" width="13.453125" bestFit="1" customWidth="1"/>
    <col min="8" max="8" width="17.26953125" bestFit="1" customWidth="1"/>
    <col min="9" max="9" width="10.7265625" bestFit="1" customWidth="1"/>
    <col min="10" max="10" width="9.7265625" bestFit="1" customWidth="1"/>
    <col min="11" max="11" width="8.26953125" bestFit="1" customWidth="1"/>
    <col min="12" max="12" width="7.453125" bestFit="1" customWidth="1"/>
    <col min="13" max="13" width="8.26953125" bestFit="1" customWidth="1"/>
    <col min="14" max="14" width="10.1796875" bestFit="1" customWidth="1"/>
    <col min="15" max="15" width="10.453125" bestFit="1" customWidth="1"/>
    <col min="16" max="16" width="10.1796875" bestFit="1" customWidth="1"/>
    <col min="17" max="17" width="17.26953125" bestFit="1" customWidth="1"/>
    <col min="18" max="18" width="18.453125" bestFit="1" customWidth="1"/>
    <col min="19" max="19" width="22.26953125" bestFit="1" customWidth="1"/>
    <col min="20" max="20" width="19.54296875" bestFit="1" customWidth="1"/>
    <col min="21" max="21" width="18.453125" bestFit="1" customWidth="1"/>
    <col min="22" max="22" width="22.26953125" bestFit="1" customWidth="1"/>
    <col min="23" max="23" width="19.54296875" bestFit="1" customWidth="1"/>
    <col min="24" max="25" width="11.26953125" bestFit="1" customWidth="1"/>
    <col min="26" max="26" width="12.7265625" bestFit="1" customWidth="1"/>
    <col min="27" max="27" width="10.453125" bestFit="1" customWidth="1"/>
    <col min="28" max="28" width="5.7265625" bestFit="1" customWidth="1"/>
    <col min="29" max="29" width="13.7265625" bestFit="1" customWidth="1"/>
    <col min="30" max="30" width="16.7265625" bestFit="1" customWidth="1"/>
    <col min="31" max="31" width="16.54296875" bestFit="1" customWidth="1"/>
    <col min="32" max="32" width="6.1796875" bestFit="1" customWidth="1"/>
    <col min="33" max="33" width="14.54296875" customWidth="1"/>
  </cols>
  <sheetData>
    <row r="1" spans="1:29" x14ac:dyDescent="0.35">
      <c r="A1" t="s">
        <v>73</v>
      </c>
      <c r="B1" t="s">
        <v>752</v>
      </c>
      <c r="C1" t="s">
        <v>753</v>
      </c>
      <c r="D1" t="s">
        <v>754</v>
      </c>
      <c r="E1" t="s">
        <v>755</v>
      </c>
      <c r="F1" t="s">
        <v>756</v>
      </c>
      <c r="G1" t="s">
        <v>757</v>
      </c>
      <c r="H1" t="s">
        <v>758</v>
      </c>
      <c r="I1" t="s">
        <v>655</v>
      </c>
      <c r="J1" t="s">
        <v>759</v>
      </c>
      <c r="K1" t="s">
        <v>737</v>
      </c>
      <c r="L1" t="s">
        <v>760</v>
      </c>
      <c r="M1" t="s">
        <v>761</v>
      </c>
      <c r="N1" t="s">
        <v>762</v>
      </c>
      <c r="O1" t="s">
        <v>763</v>
      </c>
      <c r="P1" t="s">
        <v>764</v>
      </c>
      <c r="Q1" t="s">
        <v>765</v>
      </c>
      <c r="R1" t="s">
        <v>766</v>
      </c>
      <c r="S1" t="s">
        <v>767</v>
      </c>
      <c r="T1" t="s">
        <v>768</v>
      </c>
      <c r="U1" t="s">
        <v>769</v>
      </c>
      <c r="V1" t="s">
        <v>770</v>
      </c>
      <c r="W1" t="s">
        <v>771</v>
      </c>
      <c r="X1" t="s">
        <v>772</v>
      </c>
      <c r="Y1" t="s">
        <v>773</v>
      </c>
      <c r="Z1" t="s">
        <v>774</v>
      </c>
      <c r="AA1" t="s">
        <v>74</v>
      </c>
      <c r="AB1" t="s">
        <v>775</v>
      </c>
      <c r="AC1" t="s">
        <v>776</v>
      </c>
    </row>
    <row r="2" spans="1:29" x14ac:dyDescent="0.35">
      <c r="A2">
        <v>2548</v>
      </c>
      <c r="B2">
        <v>6</v>
      </c>
      <c r="C2">
        <v>16</v>
      </c>
      <c r="D2">
        <v>12</v>
      </c>
      <c r="E2">
        <v>14</v>
      </c>
      <c r="F2">
        <v>9</v>
      </c>
      <c r="G2">
        <v>10</v>
      </c>
      <c r="H2" s="3">
        <v>45358.8125</v>
      </c>
      <c r="I2">
        <v>0</v>
      </c>
      <c r="J2">
        <v>0</v>
      </c>
      <c r="K2">
        <v>8</v>
      </c>
      <c r="L2">
        <v>1</v>
      </c>
      <c r="M2" t="b">
        <v>1</v>
      </c>
      <c r="N2" t="s">
        <v>863</v>
      </c>
      <c r="O2" t="s">
        <v>1</v>
      </c>
      <c r="P2" t="s">
        <v>1</v>
      </c>
      <c r="Q2">
        <v>1</v>
      </c>
      <c r="R2" t="s">
        <v>683</v>
      </c>
      <c r="S2" t="s">
        <v>684</v>
      </c>
      <c r="T2" t="s">
        <v>685</v>
      </c>
      <c r="U2" t="s">
        <v>722</v>
      </c>
      <c r="V2" t="s">
        <v>723</v>
      </c>
      <c r="W2" t="s">
        <v>724</v>
      </c>
      <c r="X2">
        <v>86</v>
      </c>
      <c r="Y2">
        <v>64</v>
      </c>
      <c r="Z2" t="s">
        <v>722</v>
      </c>
      <c r="AA2" t="s">
        <v>683</v>
      </c>
      <c r="AB2" t="b">
        <v>0</v>
      </c>
      <c r="AC2">
        <v>6</v>
      </c>
    </row>
    <row r="3" spans="1:29" x14ac:dyDescent="0.35">
      <c r="A3">
        <v>2549</v>
      </c>
      <c r="B3">
        <v>5</v>
      </c>
      <c r="C3">
        <v>9</v>
      </c>
      <c r="D3">
        <v>12</v>
      </c>
      <c r="E3">
        <v>13</v>
      </c>
      <c r="F3">
        <v>13</v>
      </c>
      <c r="G3">
        <v>8</v>
      </c>
      <c r="H3" s="3">
        <v>45359.819444444445</v>
      </c>
      <c r="I3">
        <v>0</v>
      </c>
      <c r="J3">
        <v>0</v>
      </c>
      <c r="K3">
        <v>4</v>
      </c>
      <c r="L3">
        <v>1</v>
      </c>
      <c r="M3" t="b">
        <v>0</v>
      </c>
      <c r="N3" t="s">
        <v>863</v>
      </c>
      <c r="O3" t="s">
        <v>1</v>
      </c>
      <c r="P3" t="s">
        <v>1</v>
      </c>
      <c r="Q3">
        <v>2</v>
      </c>
      <c r="R3" t="s">
        <v>679</v>
      </c>
      <c r="S3" t="s">
        <v>680</v>
      </c>
      <c r="T3" t="s">
        <v>681</v>
      </c>
      <c r="U3" t="s">
        <v>695</v>
      </c>
      <c r="V3" t="s">
        <v>696</v>
      </c>
      <c r="W3" t="s">
        <v>697</v>
      </c>
      <c r="X3">
        <v>85</v>
      </c>
      <c r="Y3">
        <v>86</v>
      </c>
      <c r="Z3" t="s">
        <v>679</v>
      </c>
      <c r="AA3" t="s">
        <v>695</v>
      </c>
      <c r="AB3" t="b">
        <v>0</v>
      </c>
      <c r="AC3">
        <v>9</v>
      </c>
    </row>
    <row r="4" spans="1:29" x14ac:dyDescent="0.35">
      <c r="A4">
        <v>2550</v>
      </c>
      <c r="B4">
        <v>17</v>
      </c>
      <c r="C4">
        <v>11</v>
      </c>
      <c r="D4">
        <v>14</v>
      </c>
      <c r="E4">
        <v>15</v>
      </c>
      <c r="F4">
        <v>9</v>
      </c>
      <c r="G4">
        <v>6</v>
      </c>
      <c r="H4" s="3">
        <v>45360.680555555555</v>
      </c>
      <c r="I4">
        <v>0</v>
      </c>
      <c r="J4">
        <v>0</v>
      </c>
      <c r="K4">
        <v>13</v>
      </c>
      <c r="L4">
        <v>1</v>
      </c>
      <c r="M4" t="b">
        <v>0</v>
      </c>
      <c r="N4" t="s">
        <v>863</v>
      </c>
      <c r="O4" t="s">
        <v>1</v>
      </c>
      <c r="P4" t="s">
        <v>1</v>
      </c>
      <c r="Q4">
        <v>3</v>
      </c>
      <c r="R4" t="s">
        <v>726</v>
      </c>
      <c r="S4" t="s">
        <v>624</v>
      </c>
      <c r="T4" t="s">
        <v>727</v>
      </c>
      <c r="U4" t="s">
        <v>703</v>
      </c>
      <c r="V4" t="s">
        <v>704</v>
      </c>
      <c r="W4" t="s">
        <v>705</v>
      </c>
      <c r="X4">
        <v>99</v>
      </c>
      <c r="Y4">
        <v>60</v>
      </c>
      <c r="Z4" t="s">
        <v>703</v>
      </c>
      <c r="AA4" t="s">
        <v>726</v>
      </c>
      <c r="AB4" t="b">
        <v>0</v>
      </c>
      <c r="AC4">
        <v>17</v>
      </c>
    </row>
    <row r="5" spans="1:29" x14ac:dyDescent="0.35">
      <c r="A5">
        <v>2551</v>
      </c>
      <c r="B5">
        <v>18</v>
      </c>
      <c r="C5">
        <v>8</v>
      </c>
      <c r="D5">
        <v>18</v>
      </c>
      <c r="E5">
        <v>6</v>
      </c>
      <c r="F5">
        <v>11</v>
      </c>
      <c r="G5">
        <v>16</v>
      </c>
      <c r="H5" s="3">
        <v>45360.8125</v>
      </c>
      <c r="I5">
        <v>0</v>
      </c>
      <c r="J5">
        <v>0</v>
      </c>
      <c r="K5">
        <v>17</v>
      </c>
      <c r="L5">
        <v>1</v>
      </c>
      <c r="M5" t="b">
        <v>0</v>
      </c>
      <c r="N5" t="s">
        <v>863</v>
      </c>
      <c r="O5" t="s">
        <v>1</v>
      </c>
      <c r="P5" t="s">
        <v>1</v>
      </c>
      <c r="Q5">
        <v>4</v>
      </c>
      <c r="R5" t="s">
        <v>729</v>
      </c>
      <c r="S5" t="s">
        <v>730</v>
      </c>
      <c r="T5" t="s">
        <v>731</v>
      </c>
      <c r="U5" t="s">
        <v>691</v>
      </c>
      <c r="V5" t="s">
        <v>692</v>
      </c>
      <c r="W5" t="s">
        <v>693</v>
      </c>
      <c r="X5">
        <v>114</v>
      </c>
      <c r="Y5">
        <v>82</v>
      </c>
      <c r="Z5" t="s">
        <v>691</v>
      </c>
      <c r="AA5" t="s">
        <v>729</v>
      </c>
      <c r="AB5" t="b">
        <v>0</v>
      </c>
      <c r="AC5">
        <v>18</v>
      </c>
    </row>
  </sheetData>
  <phoneticPr fontId="9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4E28A-FEA0-4988-BEB8-CBA5F357F682}">
  <sheetPr codeName="Sheet15">
    <tabColor theme="3" tint="0.59999389629810485"/>
  </sheetPr>
  <dimension ref="A1:H10"/>
  <sheetViews>
    <sheetView workbookViewId="0"/>
  </sheetViews>
  <sheetFormatPr defaultRowHeight="14.5" x14ac:dyDescent="0.35"/>
  <cols>
    <col min="1" max="1" width="10.26953125" bestFit="1" customWidth="1"/>
    <col min="2" max="2" width="10.26953125" customWidth="1"/>
  </cols>
  <sheetData>
    <row r="1" spans="1:8" x14ac:dyDescent="0.35">
      <c r="A1" t="s">
        <v>777</v>
      </c>
      <c r="B1" t="s">
        <v>73</v>
      </c>
      <c r="C1" t="s">
        <v>778</v>
      </c>
      <c r="D1" t="s">
        <v>779</v>
      </c>
      <c r="F1" t="s">
        <v>780</v>
      </c>
      <c r="G1" t="s">
        <v>773</v>
      </c>
      <c r="H1" t="s">
        <v>74</v>
      </c>
    </row>
    <row r="2" spans="1:8" x14ac:dyDescent="0.35">
      <c r="A2" t="str">
        <f>_xlfn.CONCAT(C2, " v ",F2)</f>
        <v>SYD v MEL</v>
      </c>
      <c r="B2" cm="1">
        <f t="array" ref="B2:B5">Matches[MatchID]</f>
        <v>2548</v>
      </c>
      <c r="C2" t="str" cm="1">
        <f t="array" ref="C2:C5">Matches[Teams.1.TeamAbbrev]</f>
        <v>SYD</v>
      </c>
      <c r="D2" cm="1">
        <f t="array" ref="D2:D5">Matches[Team1Goals]*6+Matches[Team1Behinds]</f>
        <v>86</v>
      </c>
      <c r="F2" t="str" cm="1">
        <f t="array" ref="F2:F5">Matches[Teams.2.TeamAbbrev]</f>
        <v>MEL</v>
      </c>
      <c r="G2" cm="1">
        <f t="array" ref="G2:G5">Matches[Team2Goals]*6+Matches[Team2Behinds]</f>
        <v>64</v>
      </c>
      <c r="H2" t="str" cm="1">
        <f t="array" ref="H2:H5">IF(_xlfn.ANCHORARRAY(D2)&gt;_xlfn.ANCHORARRAY(G2),_xlfn.ANCHORARRAY(C2),IF(_xlfn.ANCHORARRAY(G2)&gt;_xlfn.ANCHORARRAY(D2),_xlfn.ANCHORARRAY(F2),"DRAW"))</f>
        <v>SYD</v>
      </c>
    </row>
    <row r="3" spans="1:8" x14ac:dyDescent="0.35">
      <c r="A3" t="str">
        <f t="shared" ref="A3:A10" si="0">_xlfn.CONCAT(C3, " v ",F3)</f>
        <v>BRL v CAR</v>
      </c>
      <c r="B3">
        <v>2549</v>
      </c>
      <c r="C3" t="str">
        <v>BRL</v>
      </c>
      <c r="D3">
        <v>85</v>
      </c>
      <c r="F3" t="str">
        <v>CAR</v>
      </c>
      <c r="G3">
        <v>86</v>
      </c>
      <c r="H3" t="str">
        <v>CAR</v>
      </c>
    </row>
    <row r="4" spans="1:8" x14ac:dyDescent="0.35">
      <c r="A4" t="str">
        <f t="shared" si="0"/>
        <v>GCS v RIC</v>
      </c>
      <c r="B4">
        <v>2550</v>
      </c>
      <c r="C4" t="str">
        <v>GCS</v>
      </c>
      <c r="D4">
        <v>99</v>
      </c>
      <c r="F4" t="str">
        <v>RIC</v>
      </c>
      <c r="G4">
        <v>60</v>
      </c>
      <c r="H4" t="str">
        <v>GCS</v>
      </c>
    </row>
    <row r="5" spans="1:8" x14ac:dyDescent="0.35">
      <c r="A5" t="str">
        <f t="shared" si="0"/>
        <v>GWS v COL</v>
      </c>
      <c r="B5">
        <v>2551</v>
      </c>
      <c r="C5" t="str">
        <v>GWS</v>
      </c>
      <c r="D5">
        <v>114</v>
      </c>
      <c r="F5" t="str">
        <v>COL</v>
      </c>
      <c r="G5">
        <v>82</v>
      </c>
      <c r="H5" t="str">
        <v>GWS</v>
      </c>
    </row>
    <row r="6" spans="1:8" x14ac:dyDescent="0.35">
      <c r="A6" t="str">
        <f t="shared" si="0"/>
        <v xml:space="preserve"> v </v>
      </c>
    </row>
    <row r="7" spans="1:8" x14ac:dyDescent="0.35">
      <c r="A7" t="str">
        <f t="shared" si="0"/>
        <v xml:space="preserve"> v </v>
      </c>
    </row>
    <row r="8" spans="1:8" x14ac:dyDescent="0.35">
      <c r="A8" t="str">
        <f t="shared" si="0"/>
        <v xml:space="preserve"> v </v>
      </c>
    </row>
    <row r="9" spans="1:8" x14ac:dyDescent="0.35">
      <c r="A9" t="str">
        <f t="shared" si="0"/>
        <v xml:space="preserve"> v </v>
      </c>
    </row>
    <row r="10" spans="1:8" x14ac:dyDescent="0.35">
      <c r="A10" t="str">
        <f t="shared" si="0"/>
        <v xml:space="preserve"> v 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1E80C-B62C-4574-80E0-63924EF5D4E9}">
  <sheetPr codeName="Sheet16">
    <tabColor theme="3" tint="0.59999389629810485"/>
  </sheetPr>
  <dimension ref="A1:E9"/>
  <sheetViews>
    <sheetView workbookViewId="0"/>
  </sheetViews>
  <sheetFormatPr defaultRowHeight="14.5" x14ac:dyDescent="0.35"/>
  <cols>
    <col min="1" max="1" width="15.54296875" bestFit="1" customWidth="1"/>
    <col min="2" max="2" width="9.7265625" bestFit="1" customWidth="1"/>
    <col min="3" max="3" width="12.81640625" bestFit="1" customWidth="1"/>
    <col min="4" max="4" width="12" bestFit="1" customWidth="1"/>
    <col min="5" max="5" width="19" bestFit="1" customWidth="1"/>
  </cols>
  <sheetData>
    <row r="1" spans="1:5" x14ac:dyDescent="0.35">
      <c r="A1" t="s">
        <v>654</v>
      </c>
      <c r="B1" t="s">
        <v>72</v>
      </c>
      <c r="C1" t="s">
        <v>655</v>
      </c>
      <c r="D1" t="s">
        <v>656</v>
      </c>
      <c r="E1" t="s">
        <v>657</v>
      </c>
    </row>
    <row r="2" spans="1:5" x14ac:dyDescent="0.35">
      <c r="A2">
        <v>956</v>
      </c>
      <c r="B2">
        <v>17</v>
      </c>
      <c r="C2">
        <v>0</v>
      </c>
      <c r="D2">
        <v>1</v>
      </c>
      <c r="E2">
        <v>4</v>
      </c>
    </row>
    <row r="3" spans="1:5" x14ac:dyDescent="0.35">
      <c r="A3">
        <v>957</v>
      </c>
      <c r="B3">
        <v>18</v>
      </c>
      <c r="C3">
        <v>0</v>
      </c>
      <c r="D3">
        <v>2</v>
      </c>
      <c r="E3">
        <v>4</v>
      </c>
    </row>
    <row r="4" spans="1:5" x14ac:dyDescent="0.35">
      <c r="A4">
        <v>958</v>
      </c>
      <c r="B4">
        <v>6</v>
      </c>
      <c r="C4">
        <v>0</v>
      </c>
      <c r="D4">
        <v>3</v>
      </c>
      <c r="E4">
        <v>4</v>
      </c>
    </row>
    <row r="5" spans="1:5" x14ac:dyDescent="0.35">
      <c r="A5">
        <v>959</v>
      </c>
      <c r="B5">
        <v>9</v>
      </c>
      <c r="C5">
        <v>0</v>
      </c>
      <c r="D5">
        <v>4</v>
      </c>
      <c r="E5">
        <v>4</v>
      </c>
    </row>
    <row r="6" spans="1:5" x14ac:dyDescent="0.35">
      <c r="A6">
        <v>960</v>
      </c>
      <c r="B6">
        <v>5</v>
      </c>
      <c r="C6">
        <v>0</v>
      </c>
      <c r="D6">
        <v>5</v>
      </c>
      <c r="E6">
        <v>0</v>
      </c>
    </row>
    <row r="7" spans="1:5" x14ac:dyDescent="0.35">
      <c r="A7">
        <v>961</v>
      </c>
      <c r="B7">
        <v>16</v>
      </c>
      <c r="C7">
        <v>0</v>
      </c>
      <c r="D7">
        <v>6</v>
      </c>
      <c r="E7">
        <v>0</v>
      </c>
    </row>
    <row r="8" spans="1:5" x14ac:dyDescent="0.35">
      <c r="A8">
        <v>962</v>
      </c>
      <c r="B8">
        <v>8</v>
      </c>
      <c r="C8">
        <v>0</v>
      </c>
      <c r="D8">
        <v>7</v>
      </c>
      <c r="E8">
        <v>0</v>
      </c>
    </row>
    <row r="9" spans="1:5" x14ac:dyDescent="0.35">
      <c r="A9">
        <v>963</v>
      </c>
      <c r="B9">
        <v>11</v>
      </c>
      <c r="C9">
        <v>0</v>
      </c>
      <c r="D9">
        <v>8</v>
      </c>
      <c r="E9">
        <v>0</v>
      </c>
    </row>
  </sheetData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31A49-3F32-48D5-9A3A-43866ACBE2B2}">
  <sheetPr codeName="Sheet17">
    <tabColor theme="3" tint="0.59999389629810485"/>
  </sheetPr>
  <dimension ref="A1:F2"/>
  <sheetViews>
    <sheetView workbookViewId="0"/>
  </sheetViews>
  <sheetFormatPr defaultRowHeight="14.5" x14ac:dyDescent="0.35"/>
  <cols>
    <col min="1" max="1" width="10.26953125" bestFit="1" customWidth="1"/>
    <col min="2" max="2" width="11.7265625" bestFit="1" customWidth="1"/>
    <col min="3" max="3" width="10.7265625" bestFit="1" customWidth="1"/>
    <col min="4" max="4" width="12.81640625" bestFit="1" customWidth="1"/>
    <col min="5" max="5" width="10.7265625" bestFit="1" customWidth="1"/>
    <col min="6" max="6" width="17.81640625" bestFit="1" customWidth="1"/>
  </cols>
  <sheetData>
    <row r="1" spans="1:6" x14ac:dyDescent="0.35">
      <c r="A1" t="s">
        <v>42</v>
      </c>
      <c r="B1" t="s">
        <v>49</v>
      </c>
      <c r="C1" t="s">
        <v>4</v>
      </c>
      <c r="D1" t="s">
        <v>655</v>
      </c>
      <c r="E1" t="s">
        <v>29</v>
      </c>
      <c r="F1" t="s">
        <v>736</v>
      </c>
    </row>
    <row r="2" spans="1:6" x14ac:dyDescent="0.35">
      <c r="F2" s="4"/>
    </row>
  </sheetData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C1C0D-6CC6-43D6-9450-26B2D25E0FA5}">
  <sheetPr codeName="Sheet18">
    <tabColor theme="3" tint="0.59999389629810485"/>
  </sheetPr>
  <dimension ref="A1:L2"/>
  <sheetViews>
    <sheetView workbookViewId="0"/>
  </sheetViews>
  <sheetFormatPr defaultRowHeight="14.5" x14ac:dyDescent="0.35"/>
  <cols>
    <col min="1" max="1" width="7.54296875" bestFit="1" customWidth="1"/>
    <col min="2" max="2" width="10.26953125" bestFit="1" customWidth="1"/>
    <col min="3" max="3" width="10.453125" bestFit="1" customWidth="1"/>
    <col min="4" max="4" width="15.54296875" bestFit="1" customWidth="1"/>
    <col min="5" max="5" width="17.81640625" bestFit="1" customWidth="1"/>
    <col min="6" max="6" width="12.81640625" bestFit="1" customWidth="1"/>
    <col min="7" max="8" width="10.7265625" bestFit="1" customWidth="1"/>
    <col min="9" max="9" width="12.81640625" bestFit="1" customWidth="1"/>
    <col min="10" max="10" width="11.7265625" bestFit="1" customWidth="1"/>
    <col min="11" max="11" width="10.7265625" bestFit="1" customWidth="1"/>
    <col min="12" max="12" width="12.81640625" bestFit="1" customWidth="1"/>
  </cols>
  <sheetData>
    <row r="1" spans="1:12" x14ac:dyDescent="0.35">
      <c r="A1" t="s">
        <v>734</v>
      </c>
      <c r="B1" t="s">
        <v>42</v>
      </c>
      <c r="C1" t="s">
        <v>73</v>
      </c>
      <c r="D1" t="s">
        <v>735</v>
      </c>
      <c r="E1" t="s">
        <v>736</v>
      </c>
      <c r="F1" t="s">
        <v>733</v>
      </c>
      <c r="G1" t="s">
        <v>752</v>
      </c>
      <c r="H1" t="s">
        <v>753</v>
      </c>
      <c r="I1" t="s">
        <v>659</v>
      </c>
      <c r="J1" t="s">
        <v>49</v>
      </c>
      <c r="K1" t="s">
        <v>4</v>
      </c>
      <c r="L1" t="s">
        <v>655</v>
      </c>
    </row>
    <row r="2" spans="1:12" x14ac:dyDescent="0.35">
      <c r="E2" s="4"/>
    </row>
  </sheetData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34C7E2-4600-4C4F-AE1A-C839E17CACA3}">
  <sheetPr codeName="Sheet19"/>
  <dimension ref="A1:A2"/>
  <sheetViews>
    <sheetView workbookViewId="0"/>
  </sheetViews>
  <sheetFormatPr defaultRowHeight="14.5" x14ac:dyDescent="0.35"/>
  <cols>
    <col min="1" max="1" width="19" bestFit="1" customWidth="1"/>
  </cols>
  <sheetData>
    <row r="1" spans="1:1" x14ac:dyDescent="0.35">
      <c r="A1" t="s">
        <v>781</v>
      </c>
    </row>
    <row r="2" spans="1:1" x14ac:dyDescent="0.35">
      <c r="A2">
        <v>0</v>
      </c>
    </row>
  </sheetData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3BCD2-F8AC-4FC7-A0EC-36226705F2B0}">
  <sheetPr codeName="Sheet20"/>
  <dimension ref="A1:F5"/>
  <sheetViews>
    <sheetView workbookViewId="0"/>
  </sheetViews>
  <sheetFormatPr defaultRowHeight="14.5" x14ac:dyDescent="0.35"/>
  <cols>
    <col min="1" max="1" width="16.26953125" bestFit="1" customWidth="1"/>
    <col min="2" max="2" width="61.54296875" bestFit="1" customWidth="1"/>
    <col min="3" max="3" width="13.7265625" bestFit="1" customWidth="1"/>
    <col min="4" max="4" width="21.1796875" bestFit="1" customWidth="1"/>
    <col min="5" max="5" width="20.81640625" bestFit="1" customWidth="1"/>
    <col min="6" max="6" width="17.453125" bestFit="1" customWidth="1"/>
    <col min="7" max="7" width="16.453125" bestFit="1" customWidth="1"/>
    <col min="8" max="8" width="81.1796875" bestFit="1" customWidth="1"/>
  </cols>
  <sheetData>
    <row r="1" spans="1:6" x14ac:dyDescent="0.35">
      <c r="A1" t="s">
        <v>782</v>
      </c>
      <c r="B1" t="s">
        <v>783</v>
      </c>
      <c r="C1" t="s">
        <v>784</v>
      </c>
      <c r="D1" t="s">
        <v>851</v>
      </c>
      <c r="E1" t="s">
        <v>852</v>
      </c>
      <c r="F1" t="s">
        <v>853</v>
      </c>
    </row>
    <row r="2" spans="1:6" x14ac:dyDescent="0.35">
      <c r="A2" t="s">
        <v>781</v>
      </c>
      <c r="B2" t="s">
        <v>848</v>
      </c>
      <c r="C2" t="s">
        <v>860</v>
      </c>
      <c r="D2">
        <v>0</v>
      </c>
      <c r="E2" t="b">
        <v>1</v>
      </c>
      <c r="F2" t="s">
        <v>860</v>
      </c>
    </row>
    <row r="3" spans="1:6" x14ac:dyDescent="0.35">
      <c r="A3" t="s">
        <v>849</v>
      </c>
      <c r="B3" t="s">
        <v>850</v>
      </c>
      <c r="C3" t="s">
        <v>973</v>
      </c>
      <c r="E3" t="b">
        <v>0</v>
      </c>
      <c r="F3" t="s">
        <v>973</v>
      </c>
    </row>
    <row r="4" spans="1:6" x14ac:dyDescent="0.35">
      <c r="A4" t="s">
        <v>785</v>
      </c>
      <c r="B4" t="s">
        <v>786</v>
      </c>
      <c r="C4" t="s">
        <v>860</v>
      </c>
      <c r="D4">
        <v>0</v>
      </c>
      <c r="E4" t="b">
        <v>1</v>
      </c>
      <c r="F4" t="s">
        <v>860</v>
      </c>
    </row>
    <row r="5" spans="1:6" x14ac:dyDescent="0.35">
      <c r="A5" t="s">
        <v>845</v>
      </c>
      <c r="B5" t="s">
        <v>846</v>
      </c>
      <c r="C5" t="s">
        <v>847</v>
      </c>
      <c r="D5">
        <v>6</v>
      </c>
      <c r="E5" t="b">
        <v>1</v>
      </c>
      <c r="F5" t="s">
        <v>847</v>
      </c>
    </row>
  </sheetData>
  <phoneticPr fontId="9" type="noConversion"/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EAC95-F3E6-4F07-85A8-746CA23C9284}">
  <sheetPr codeName="Sheet211"/>
  <dimension ref="A1:G188"/>
  <sheetViews>
    <sheetView workbookViewId="0"/>
  </sheetViews>
  <sheetFormatPr defaultRowHeight="14.5" x14ac:dyDescent="0.35"/>
  <cols>
    <col min="1" max="1" width="10.26953125" bestFit="1" customWidth="1"/>
    <col min="2" max="2" width="11.7265625" bestFit="1" customWidth="1"/>
    <col min="3" max="3" width="12.26953125" bestFit="1" customWidth="1"/>
    <col min="4" max="4" width="9.7265625" bestFit="1" customWidth="1"/>
    <col min="5" max="5" width="12.7265625" bestFit="1" customWidth="1"/>
    <col min="6" max="6" width="12.1796875" bestFit="1" customWidth="1"/>
    <col min="7" max="7" width="14.54296875" bestFit="1" customWidth="1"/>
  </cols>
  <sheetData>
    <row r="1" spans="1:7" x14ac:dyDescent="0.35">
      <c r="A1" t="s">
        <v>42</v>
      </c>
      <c r="B1" t="s">
        <v>49</v>
      </c>
      <c r="C1" t="s">
        <v>4</v>
      </c>
      <c r="D1" t="s">
        <v>760</v>
      </c>
      <c r="E1" t="s">
        <v>629</v>
      </c>
      <c r="F1" t="s">
        <v>790</v>
      </c>
      <c r="G1" t="s">
        <v>637</v>
      </c>
    </row>
    <row r="2" spans="1:7" x14ac:dyDescent="0.35">
      <c r="A2">
        <v>316</v>
      </c>
      <c r="B2" t="s">
        <v>901</v>
      </c>
      <c r="C2" t="s">
        <v>862</v>
      </c>
      <c r="D2">
        <v>1</v>
      </c>
      <c r="E2">
        <v>4</v>
      </c>
      <c r="F2">
        <v>9</v>
      </c>
      <c r="G2">
        <v>4</v>
      </c>
    </row>
    <row r="3" spans="1:7" x14ac:dyDescent="0.35">
      <c r="A3">
        <v>97</v>
      </c>
      <c r="B3" t="s">
        <v>144</v>
      </c>
      <c r="C3" t="s">
        <v>92</v>
      </c>
      <c r="D3">
        <v>1</v>
      </c>
      <c r="E3">
        <v>4</v>
      </c>
      <c r="F3">
        <v>18</v>
      </c>
      <c r="G3">
        <v>4</v>
      </c>
    </row>
    <row r="4" spans="1:7" x14ac:dyDescent="0.35">
      <c r="A4">
        <v>103</v>
      </c>
      <c r="B4" t="s">
        <v>360</v>
      </c>
      <c r="C4" t="s">
        <v>361</v>
      </c>
      <c r="D4">
        <v>1</v>
      </c>
      <c r="E4">
        <v>4</v>
      </c>
      <c r="F4">
        <v>27</v>
      </c>
      <c r="G4">
        <v>4</v>
      </c>
    </row>
    <row r="5" spans="1:7" x14ac:dyDescent="0.35">
      <c r="A5">
        <v>123</v>
      </c>
      <c r="B5" t="s">
        <v>179</v>
      </c>
      <c r="C5" t="s">
        <v>180</v>
      </c>
      <c r="D5">
        <v>1</v>
      </c>
      <c r="E5">
        <v>4</v>
      </c>
      <c r="F5">
        <v>38</v>
      </c>
      <c r="G5">
        <v>4</v>
      </c>
    </row>
    <row r="6" spans="1:7" x14ac:dyDescent="0.35">
      <c r="A6">
        <v>211</v>
      </c>
      <c r="B6" t="s">
        <v>95</v>
      </c>
      <c r="C6" t="s">
        <v>502</v>
      </c>
      <c r="D6">
        <v>1</v>
      </c>
      <c r="E6">
        <v>4</v>
      </c>
      <c r="F6">
        <v>149</v>
      </c>
      <c r="G6">
        <v>4</v>
      </c>
    </row>
    <row r="7" spans="1:7" x14ac:dyDescent="0.35">
      <c r="A7">
        <v>224</v>
      </c>
      <c r="B7" t="s">
        <v>223</v>
      </c>
      <c r="C7" t="s">
        <v>224</v>
      </c>
      <c r="D7">
        <v>1</v>
      </c>
      <c r="E7">
        <v>3</v>
      </c>
      <c r="F7">
        <v>1</v>
      </c>
      <c r="G7">
        <v>4</v>
      </c>
    </row>
    <row r="8" spans="1:7" x14ac:dyDescent="0.35">
      <c r="A8">
        <v>34</v>
      </c>
      <c r="B8" t="s">
        <v>533</v>
      </c>
      <c r="C8" t="s">
        <v>153</v>
      </c>
      <c r="D8">
        <v>1</v>
      </c>
      <c r="E8">
        <v>3</v>
      </c>
      <c r="F8">
        <v>1</v>
      </c>
      <c r="G8">
        <v>4</v>
      </c>
    </row>
    <row r="9" spans="1:7" x14ac:dyDescent="0.35">
      <c r="A9">
        <v>230</v>
      </c>
      <c r="B9" t="s">
        <v>168</v>
      </c>
      <c r="C9" t="s">
        <v>599</v>
      </c>
      <c r="D9">
        <v>1</v>
      </c>
      <c r="E9">
        <v>3</v>
      </c>
      <c r="F9">
        <v>3</v>
      </c>
      <c r="G9">
        <v>4</v>
      </c>
    </row>
    <row r="10" spans="1:7" x14ac:dyDescent="0.35">
      <c r="A10">
        <v>270</v>
      </c>
      <c r="B10" t="s">
        <v>791</v>
      </c>
      <c r="C10" t="s">
        <v>792</v>
      </c>
      <c r="D10">
        <v>1</v>
      </c>
      <c r="E10">
        <v>3</v>
      </c>
      <c r="F10">
        <v>3</v>
      </c>
      <c r="G10">
        <v>4</v>
      </c>
    </row>
    <row r="11" spans="1:7" x14ac:dyDescent="0.35">
      <c r="A11">
        <v>147</v>
      </c>
      <c r="B11" t="s">
        <v>457</v>
      </c>
      <c r="C11" t="s">
        <v>645</v>
      </c>
      <c r="D11">
        <v>1</v>
      </c>
      <c r="E11">
        <v>3</v>
      </c>
      <c r="F11">
        <v>3</v>
      </c>
      <c r="G11">
        <v>4</v>
      </c>
    </row>
    <row r="12" spans="1:7" x14ac:dyDescent="0.35">
      <c r="A12">
        <v>154</v>
      </c>
      <c r="B12" t="s">
        <v>214</v>
      </c>
      <c r="C12" t="s">
        <v>215</v>
      </c>
      <c r="D12">
        <v>1</v>
      </c>
      <c r="E12">
        <v>3</v>
      </c>
      <c r="F12">
        <v>3</v>
      </c>
      <c r="G12">
        <v>4</v>
      </c>
    </row>
    <row r="13" spans="1:7" x14ac:dyDescent="0.35">
      <c r="A13">
        <v>252</v>
      </c>
      <c r="B13" t="s">
        <v>162</v>
      </c>
      <c r="C13" t="s">
        <v>97</v>
      </c>
      <c r="D13">
        <v>1</v>
      </c>
      <c r="E13">
        <v>3</v>
      </c>
      <c r="F13">
        <v>4</v>
      </c>
      <c r="G13">
        <v>4</v>
      </c>
    </row>
    <row r="14" spans="1:7" x14ac:dyDescent="0.35">
      <c r="A14">
        <v>7</v>
      </c>
      <c r="B14" t="s">
        <v>206</v>
      </c>
      <c r="C14" t="s">
        <v>172</v>
      </c>
      <c r="D14">
        <v>1</v>
      </c>
      <c r="E14">
        <v>3</v>
      </c>
      <c r="F14">
        <v>4</v>
      </c>
      <c r="G14">
        <v>4</v>
      </c>
    </row>
    <row r="15" spans="1:7" x14ac:dyDescent="0.35">
      <c r="A15">
        <v>28</v>
      </c>
      <c r="B15" t="s">
        <v>576</v>
      </c>
      <c r="C15" t="s">
        <v>235</v>
      </c>
      <c r="D15">
        <v>1</v>
      </c>
      <c r="E15">
        <v>3</v>
      </c>
      <c r="F15">
        <v>5</v>
      </c>
      <c r="G15">
        <v>4</v>
      </c>
    </row>
    <row r="16" spans="1:7" x14ac:dyDescent="0.35">
      <c r="A16">
        <v>78</v>
      </c>
      <c r="B16" t="s">
        <v>561</v>
      </c>
      <c r="C16" t="s">
        <v>562</v>
      </c>
      <c r="D16">
        <v>1</v>
      </c>
      <c r="E16">
        <v>3</v>
      </c>
      <c r="F16">
        <v>5</v>
      </c>
      <c r="G16">
        <v>4</v>
      </c>
    </row>
    <row r="17" spans="1:7" x14ac:dyDescent="0.35">
      <c r="A17">
        <v>227</v>
      </c>
      <c r="B17" t="s">
        <v>87</v>
      </c>
      <c r="C17" t="s">
        <v>537</v>
      </c>
      <c r="D17">
        <v>1</v>
      </c>
      <c r="E17">
        <v>3</v>
      </c>
      <c r="F17">
        <v>13</v>
      </c>
      <c r="G17">
        <v>4</v>
      </c>
    </row>
    <row r="18" spans="1:7" x14ac:dyDescent="0.35">
      <c r="A18">
        <v>171</v>
      </c>
      <c r="B18" t="s">
        <v>87</v>
      </c>
      <c r="C18" t="s">
        <v>88</v>
      </c>
      <c r="D18">
        <v>1</v>
      </c>
      <c r="E18">
        <v>3</v>
      </c>
      <c r="F18">
        <v>13</v>
      </c>
      <c r="G18">
        <v>4</v>
      </c>
    </row>
    <row r="19" spans="1:7" x14ac:dyDescent="0.35">
      <c r="A19">
        <v>298</v>
      </c>
      <c r="B19" t="s">
        <v>91</v>
      </c>
      <c r="C19" t="s">
        <v>876</v>
      </c>
      <c r="D19">
        <v>1</v>
      </c>
      <c r="E19">
        <v>3</v>
      </c>
      <c r="F19">
        <v>15</v>
      </c>
      <c r="G19">
        <v>4</v>
      </c>
    </row>
    <row r="20" spans="1:7" x14ac:dyDescent="0.35">
      <c r="A20">
        <v>170</v>
      </c>
      <c r="B20" t="s">
        <v>128</v>
      </c>
      <c r="C20" t="s">
        <v>308</v>
      </c>
      <c r="D20">
        <v>1</v>
      </c>
      <c r="E20">
        <v>3</v>
      </c>
      <c r="F20">
        <v>16</v>
      </c>
      <c r="G20">
        <v>4</v>
      </c>
    </row>
    <row r="21" spans="1:7" x14ac:dyDescent="0.35">
      <c r="A21">
        <v>39</v>
      </c>
      <c r="B21" t="s">
        <v>602</v>
      </c>
      <c r="C21" t="s">
        <v>379</v>
      </c>
      <c r="D21">
        <v>1</v>
      </c>
      <c r="E21">
        <v>3</v>
      </c>
      <c r="F21">
        <v>18</v>
      </c>
      <c r="G21">
        <v>4</v>
      </c>
    </row>
    <row r="22" spans="1:7" x14ac:dyDescent="0.35">
      <c r="A22">
        <v>309</v>
      </c>
      <c r="B22" t="s">
        <v>207</v>
      </c>
      <c r="C22" t="s">
        <v>882</v>
      </c>
      <c r="D22">
        <v>1</v>
      </c>
      <c r="E22">
        <v>3</v>
      </c>
      <c r="F22">
        <v>19</v>
      </c>
      <c r="G22">
        <v>4</v>
      </c>
    </row>
    <row r="23" spans="1:7" x14ac:dyDescent="0.35">
      <c r="A23">
        <v>56</v>
      </c>
      <c r="B23" t="s">
        <v>197</v>
      </c>
      <c r="C23" t="s">
        <v>198</v>
      </c>
      <c r="D23">
        <v>1</v>
      </c>
      <c r="E23">
        <v>3</v>
      </c>
      <c r="F23">
        <v>23</v>
      </c>
      <c r="G23">
        <v>4</v>
      </c>
    </row>
    <row r="24" spans="1:7" x14ac:dyDescent="0.35">
      <c r="A24">
        <v>124</v>
      </c>
      <c r="B24" t="s">
        <v>510</v>
      </c>
      <c r="C24" t="s">
        <v>511</v>
      </c>
      <c r="D24">
        <v>1</v>
      </c>
      <c r="E24">
        <v>3</v>
      </c>
      <c r="F24">
        <v>24</v>
      </c>
      <c r="G24">
        <v>4</v>
      </c>
    </row>
    <row r="25" spans="1:7" x14ac:dyDescent="0.35">
      <c r="A25">
        <v>93</v>
      </c>
      <c r="B25" t="s">
        <v>207</v>
      </c>
      <c r="C25" t="s">
        <v>646</v>
      </c>
      <c r="D25">
        <v>1</v>
      </c>
      <c r="E25">
        <v>3</v>
      </c>
      <c r="F25">
        <v>25</v>
      </c>
      <c r="G25">
        <v>4</v>
      </c>
    </row>
    <row r="26" spans="1:7" x14ac:dyDescent="0.35">
      <c r="A26">
        <v>17</v>
      </c>
      <c r="B26" t="s">
        <v>450</v>
      </c>
      <c r="C26" t="s">
        <v>189</v>
      </c>
      <c r="D26">
        <v>1</v>
      </c>
      <c r="E26">
        <v>3</v>
      </c>
      <c r="F26">
        <v>25</v>
      </c>
      <c r="G26">
        <v>4</v>
      </c>
    </row>
    <row r="27" spans="1:7" x14ac:dyDescent="0.35">
      <c r="A27">
        <v>223</v>
      </c>
      <c r="B27" t="s">
        <v>331</v>
      </c>
      <c r="C27" t="s">
        <v>198</v>
      </c>
      <c r="D27">
        <v>1</v>
      </c>
      <c r="E27">
        <v>3</v>
      </c>
      <c r="F27">
        <v>30</v>
      </c>
      <c r="G27">
        <v>4</v>
      </c>
    </row>
    <row r="28" spans="1:7" x14ac:dyDescent="0.35">
      <c r="A28">
        <v>52</v>
      </c>
      <c r="B28" t="s">
        <v>650</v>
      </c>
      <c r="C28" t="s">
        <v>255</v>
      </c>
      <c r="D28">
        <v>1</v>
      </c>
      <c r="E28">
        <v>3</v>
      </c>
      <c r="F28">
        <v>50</v>
      </c>
      <c r="G28">
        <v>4</v>
      </c>
    </row>
    <row r="29" spans="1:7" x14ac:dyDescent="0.35">
      <c r="A29">
        <v>311</v>
      </c>
      <c r="B29" t="s">
        <v>884</v>
      </c>
      <c r="C29" t="s">
        <v>885</v>
      </c>
      <c r="D29">
        <v>1</v>
      </c>
      <c r="E29">
        <v>3</v>
      </c>
      <c r="F29">
        <v>126</v>
      </c>
      <c r="G29">
        <v>4</v>
      </c>
    </row>
    <row r="30" spans="1:7" x14ac:dyDescent="0.35">
      <c r="A30">
        <v>153</v>
      </c>
      <c r="B30" t="s">
        <v>354</v>
      </c>
      <c r="C30" t="s">
        <v>355</v>
      </c>
      <c r="D30">
        <v>1</v>
      </c>
      <c r="E30">
        <v>3</v>
      </c>
      <c r="F30">
        <v>130</v>
      </c>
      <c r="G30">
        <v>4</v>
      </c>
    </row>
    <row r="31" spans="1:7" x14ac:dyDescent="0.35">
      <c r="A31">
        <v>318</v>
      </c>
      <c r="B31" t="s">
        <v>110</v>
      </c>
      <c r="C31" t="s">
        <v>903</v>
      </c>
      <c r="D31">
        <v>1</v>
      </c>
      <c r="E31">
        <v>3</v>
      </c>
      <c r="F31">
        <v>149</v>
      </c>
      <c r="G31">
        <v>4</v>
      </c>
    </row>
    <row r="32" spans="1:7" x14ac:dyDescent="0.35">
      <c r="A32">
        <v>15</v>
      </c>
      <c r="B32" t="s">
        <v>419</v>
      </c>
      <c r="C32" t="s">
        <v>387</v>
      </c>
      <c r="D32">
        <v>1</v>
      </c>
      <c r="E32">
        <v>2</v>
      </c>
      <c r="F32">
        <v>0</v>
      </c>
      <c r="G32">
        <v>4</v>
      </c>
    </row>
    <row r="33" spans="1:7" x14ac:dyDescent="0.35">
      <c r="A33">
        <v>105</v>
      </c>
      <c r="B33" t="s">
        <v>175</v>
      </c>
      <c r="C33" t="s">
        <v>176</v>
      </c>
      <c r="D33">
        <v>1</v>
      </c>
      <c r="E33">
        <v>2</v>
      </c>
      <c r="F33">
        <v>1</v>
      </c>
      <c r="G33">
        <v>4</v>
      </c>
    </row>
    <row r="34" spans="1:7" x14ac:dyDescent="0.35">
      <c r="A34">
        <v>122</v>
      </c>
      <c r="B34" t="s">
        <v>342</v>
      </c>
      <c r="C34" t="s">
        <v>343</v>
      </c>
      <c r="D34">
        <v>1</v>
      </c>
      <c r="E34">
        <v>2</v>
      </c>
      <c r="F34">
        <v>1</v>
      </c>
      <c r="G34">
        <v>4</v>
      </c>
    </row>
    <row r="35" spans="1:7" x14ac:dyDescent="0.35">
      <c r="A35">
        <v>63</v>
      </c>
      <c r="B35" t="s">
        <v>422</v>
      </c>
      <c r="C35" t="s">
        <v>365</v>
      </c>
      <c r="D35">
        <v>1</v>
      </c>
      <c r="E35">
        <v>2</v>
      </c>
      <c r="F35">
        <v>2</v>
      </c>
      <c r="G35">
        <v>4</v>
      </c>
    </row>
    <row r="36" spans="1:7" x14ac:dyDescent="0.35">
      <c r="A36">
        <v>9</v>
      </c>
      <c r="B36" t="s">
        <v>542</v>
      </c>
      <c r="C36" t="s">
        <v>543</v>
      </c>
      <c r="D36">
        <v>1</v>
      </c>
      <c r="E36">
        <v>2</v>
      </c>
      <c r="F36">
        <v>3</v>
      </c>
      <c r="G36">
        <v>4</v>
      </c>
    </row>
    <row r="37" spans="1:7" x14ac:dyDescent="0.35">
      <c r="A37">
        <v>165</v>
      </c>
      <c r="B37" t="s">
        <v>462</v>
      </c>
      <c r="C37" t="s">
        <v>163</v>
      </c>
      <c r="D37">
        <v>1</v>
      </c>
      <c r="E37">
        <v>2</v>
      </c>
      <c r="F37">
        <v>3</v>
      </c>
      <c r="G37">
        <v>4</v>
      </c>
    </row>
    <row r="38" spans="1:7" x14ac:dyDescent="0.35">
      <c r="A38">
        <v>219</v>
      </c>
      <c r="B38" t="s">
        <v>496</v>
      </c>
      <c r="C38" t="s">
        <v>497</v>
      </c>
      <c r="D38">
        <v>1</v>
      </c>
      <c r="E38">
        <v>2</v>
      </c>
      <c r="F38">
        <v>3</v>
      </c>
      <c r="G38">
        <v>4</v>
      </c>
    </row>
    <row r="39" spans="1:7" x14ac:dyDescent="0.35">
      <c r="A39">
        <v>286</v>
      </c>
      <c r="B39" t="s">
        <v>866</v>
      </c>
      <c r="C39" t="s">
        <v>867</v>
      </c>
      <c r="D39">
        <v>1</v>
      </c>
      <c r="E39">
        <v>2</v>
      </c>
      <c r="F39">
        <v>3</v>
      </c>
      <c r="G39">
        <v>4</v>
      </c>
    </row>
    <row r="40" spans="1:7" x14ac:dyDescent="0.35">
      <c r="A40">
        <v>53</v>
      </c>
      <c r="B40" t="s">
        <v>262</v>
      </c>
      <c r="C40" t="s">
        <v>328</v>
      </c>
      <c r="D40">
        <v>1</v>
      </c>
      <c r="E40">
        <v>2</v>
      </c>
      <c r="F40">
        <v>4</v>
      </c>
      <c r="G40">
        <v>4</v>
      </c>
    </row>
    <row r="41" spans="1:7" x14ac:dyDescent="0.35">
      <c r="A41">
        <v>115</v>
      </c>
      <c r="B41" t="s">
        <v>490</v>
      </c>
      <c r="C41" t="s">
        <v>491</v>
      </c>
      <c r="D41">
        <v>1</v>
      </c>
      <c r="E41">
        <v>2</v>
      </c>
      <c r="F41">
        <v>4</v>
      </c>
      <c r="G41">
        <v>4</v>
      </c>
    </row>
    <row r="42" spans="1:7" x14ac:dyDescent="0.35">
      <c r="A42">
        <v>202</v>
      </c>
      <c r="B42" t="s">
        <v>364</v>
      </c>
      <c r="C42" t="s">
        <v>365</v>
      </c>
      <c r="D42">
        <v>1</v>
      </c>
      <c r="E42">
        <v>2</v>
      </c>
      <c r="F42">
        <v>5</v>
      </c>
      <c r="G42">
        <v>4</v>
      </c>
    </row>
    <row r="43" spans="1:7" x14ac:dyDescent="0.35">
      <c r="A43">
        <v>256</v>
      </c>
      <c r="B43" t="s">
        <v>408</v>
      </c>
      <c r="C43" t="s">
        <v>109</v>
      </c>
      <c r="D43">
        <v>1</v>
      </c>
      <c r="E43">
        <v>2</v>
      </c>
      <c r="F43">
        <v>5</v>
      </c>
      <c r="G43">
        <v>4</v>
      </c>
    </row>
    <row r="44" spans="1:7" x14ac:dyDescent="0.35">
      <c r="A44">
        <v>173</v>
      </c>
      <c r="B44" t="s">
        <v>100</v>
      </c>
      <c r="C44" t="s">
        <v>101</v>
      </c>
      <c r="D44">
        <v>1</v>
      </c>
      <c r="E44">
        <v>2</v>
      </c>
      <c r="F44">
        <v>6</v>
      </c>
      <c r="G44">
        <v>4</v>
      </c>
    </row>
    <row r="45" spans="1:7" x14ac:dyDescent="0.35">
      <c r="A45">
        <v>43</v>
      </c>
      <c r="B45" t="s">
        <v>127</v>
      </c>
      <c r="C45" t="s">
        <v>205</v>
      </c>
      <c r="D45">
        <v>1</v>
      </c>
      <c r="E45">
        <v>2</v>
      </c>
      <c r="F45">
        <v>6</v>
      </c>
      <c r="G45">
        <v>4</v>
      </c>
    </row>
    <row r="46" spans="1:7" x14ac:dyDescent="0.35">
      <c r="A46">
        <v>27</v>
      </c>
      <c r="B46" t="s">
        <v>160</v>
      </c>
      <c r="C46" t="s">
        <v>161</v>
      </c>
      <c r="D46">
        <v>1</v>
      </c>
      <c r="E46">
        <v>2</v>
      </c>
      <c r="F46">
        <v>6</v>
      </c>
      <c r="G46">
        <v>4</v>
      </c>
    </row>
    <row r="47" spans="1:7" x14ac:dyDescent="0.35">
      <c r="A47">
        <v>98</v>
      </c>
      <c r="B47" t="s">
        <v>269</v>
      </c>
      <c r="C47" t="s">
        <v>270</v>
      </c>
      <c r="D47">
        <v>1</v>
      </c>
      <c r="E47">
        <v>2</v>
      </c>
      <c r="F47">
        <v>7</v>
      </c>
      <c r="G47">
        <v>4</v>
      </c>
    </row>
    <row r="48" spans="1:7" x14ac:dyDescent="0.35">
      <c r="A48">
        <v>114</v>
      </c>
      <c r="B48" t="s">
        <v>279</v>
      </c>
      <c r="C48" t="s">
        <v>280</v>
      </c>
      <c r="D48">
        <v>1</v>
      </c>
      <c r="E48">
        <v>2</v>
      </c>
      <c r="F48">
        <v>8</v>
      </c>
      <c r="G48">
        <v>4</v>
      </c>
    </row>
    <row r="49" spans="1:7" x14ac:dyDescent="0.35">
      <c r="A49">
        <v>38</v>
      </c>
      <c r="B49" t="s">
        <v>113</v>
      </c>
      <c r="C49" t="s">
        <v>114</v>
      </c>
      <c r="D49">
        <v>1</v>
      </c>
      <c r="E49">
        <v>2</v>
      </c>
      <c r="F49">
        <v>8</v>
      </c>
      <c r="G49">
        <v>4</v>
      </c>
    </row>
    <row r="50" spans="1:7" x14ac:dyDescent="0.35">
      <c r="A50">
        <v>13</v>
      </c>
      <c r="B50" t="s">
        <v>318</v>
      </c>
      <c r="C50" t="s">
        <v>319</v>
      </c>
      <c r="D50">
        <v>1</v>
      </c>
      <c r="E50">
        <v>2</v>
      </c>
      <c r="F50">
        <v>8</v>
      </c>
      <c r="G50">
        <v>4</v>
      </c>
    </row>
    <row r="51" spans="1:7" x14ac:dyDescent="0.35">
      <c r="A51">
        <v>150</v>
      </c>
      <c r="B51" t="s">
        <v>581</v>
      </c>
      <c r="C51" t="s">
        <v>172</v>
      </c>
      <c r="D51">
        <v>1</v>
      </c>
      <c r="E51">
        <v>2</v>
      </c>
      <c r="F51">
        <v>8</v>
      </c>
      <c r="G51">
        <v>4</v>
      </c>
    </row>
    <row r="52" spans="1:7" x14ac:dyDescent="0.35">
      <c r="A52">
        <v>238</v>
      </c>
      <c r="B52" t="s">
        <v>433</v>
      </c>
      <c r="C52" t="s">
        <v>434</v>
      </c>
      <c r="D52">
        <v>1</v>
      </c>
      <c r="E52">
        <v>2</v>
      </c>
      <c r="F52">
        <v>9</v>
      </c>
      <c r="G52">
        <v>4</v>
      </c>
    </row>
    <row r="53" spans="1:7" x14ac:dyDescent="0.35">
      <c r="A53">
        <v>18</v>
      </c>
      <c r="B53" t="s">
        <v>166</v>
      </c>
      <c r="C53" t="s">
        <v>161</v>
      </c>
      <c r="D53">
        <v>1</v>
      </c>
      <c r="E53">
        <v>2</v>
      </c>
      <c r="F53">
        <v>9</v>
      </c>
      <c r="G53">
        <v>4</v>
      </c>
    </row>
    <row r="54" spans="1:7" x14ac:dyDescent="0.35">
      <c r="A54">
        <v>48</v>
      </c>
      <c r="B54" t="s">
        <v>175</v>
      </c>
      <c r="C54" t="s">
        <v>398</v>
      </c>
      <c r="D54">
        <v>1</v>
      </c>
      <c r="E54">
        <v>2</v>
      </c>
      <c r="F54">
        <v>10</v>
      </c>
      <c r="G54">
        <v>4</v>
      </c>
    </row>
    <row r="55" spans="1:7" x14ac:dyDescent="0.35">
      <c r="A55">
        <v>116</v>
      </c>
      <c r="B55" t="s">
        <v>175</v>
      </c>
      <c r="C55" t="s">
        <v>437</v>
      </c>
      <c r="D55">
        <v>1</v>
      </c>
      <c r="E55">
        <v>2</v>
      </c>
      <c r="F55">
        <v>10</v>
      </c>
      <c r="G55">
        <v>4</v>
      </c>
    </row>
    <row r="56" spans="1:7" x14ac:dyDescent="0.35">
      <c r="A56">
        <v>189</v>
      </c>
      <c r="B56" t="s">
        <v>651</v>
      </c>
      <c r="C56" t="s">
        <v>136</v>
      </c>
      <c r="D56">
        <v>1</v>
      </c>
      <c r="E56">
        <v>2</v>
      </c>
      <c r="F56">
        <v>10</v>
      </c>
      <c r="G56">
        <v>4</v>
      </c>
    </row>
    <row r="57" spans="1:7" x14ac:dyDescent="0.35">
      <c r="A57">
        <v>292</v>
      </c>
      <c r="B57" t="s">
        <v>878</v>
      </c>
      <c r="C57" t="s">
        <v>530</v>
      </c>
      <c r="D57">
        <v>1</v>
      </c>
      <c r="E57">
        <v>2</v>
      </c>
      <c r="F57">
        <v>12</v>
      </c>
      <c r="G57">
        <v>4</v>
      </c>
    </row>
    <row r="58" spans="1:7" x14ac:dyDescent="0.35">
      <c r="A58">
        <v>242</v>
      </c>
      <c r="B58" t="s">
        <v>147</v>
      </c>
      <c r="C58" t="s">
        <v>148</v>
      </c>
      <c r="D58">
        <v>1</v>
      </c>
      <c r="E58">
        <v>2</v>
      </c>
      <c r="F58">
        <v>13</v>
      </c>
      <c r="G58">
        <v>4</v>
      </c>
    </row>
    <row r="59" spans="1:7" x14ac:dyDescent="0.35">
      <c r="A59">
        <v>66</v>
      </c>
      <c r="B59" t="s">
        <v>160</v>
      </c>
      <c r="C59" t="s">
        <v>536</v>
      </c>
      <c r="D59">
        <v>1</v>
      </c>
      <c r="E59">
        <v>2</v>
      </c>
      <c r="F59">
        <v>13</v>
      </c>
      <c r="G59">
        <v>4</v>
      </c>
    </row>
    <row r="60" spans="1:7" x14ac:dyDescent="0.35">
      <c r="A60">
        <v>120</v>
      </c>
      <c r="B60" t="s">
        <v>324</v>
      </c>
      <c r="C60" t="s">
        <v>593</v>
      </c>
      <c r="D60">
        <v>1</v>
      </c>
      <c r="E60">
        <v>2</v>
      </c>
      <c r="F60">
        <v>14</v>
      </c>
      <c r="G60">
        <v>4</v>
      </c>
    </row>
    <row r="61" spans="1:7" x14ac:dyDescent="0.35">
      <c r="A61">
        <v>285</v>
      </c>
      <c r="B61" t="s">
        <v>864</v>
      </c>
      <c r="C61" t="s">
        <v>865</v>
      </c>
      <c r="D61">
        <v>1</v>
      </c>
      <c r="E61">
        <v>2</v>
      </c>
      <c r="F61">
        <v>15</v>
      </c>
      <c r="G61">
        <v>4</v>
      </c>
    </row>
    <row r="62" spans="1:7" x14ac:dyDescent="0.35">
      <c r="A62">
        <v>144</v>
      </c>
      <c r="B62" t="s">
        <v>314</v>
      </c>
      <c r="C62" t="s">
        <v>315</v>
      </c>
      <c r="D62">
        <v>1</v>
      </c>
      <c r="E62">
        <v>2</v>
      </c>
      <c r="F62">
        <v>17</v>
      </c>
      <c r="G62">
        <v>4</v>
      </c>
    </row>
    <row r="63" spans="1:7" x14ac:dyDescent="0.35">
      <c r="A63">
        <v>113</v>
      </c>
      <c r="B63" t="s">
        <v>201</v>
      </c>
      <c r="C63" t="s">
        <v>202</v>
      </c>
      <c r="D63">
        <v>1</v>
      </c>
      <c r="E63">
        <v>2</v>
      </c>
      <c r="F63">
        <v>18</v>
      </c>
      <c r="G63">
        <v>4</v>
      </c>
    </row>
    <row r="64" spans="1:7" x14ac:dyDescent="0.35">
      <c r="A64">
        <v>33</v>
      </c>
      <c r="B64" t="s">
        <v>262</v>
      </c>
      <c r="C64" t="s">
        <v>263</v>
      </c>
      <c r="D64">
        <v>1</v>
      </c>
      <c r="E64">
        <v>2</v>
      </c>
      <c r="F64">
        <v>19</v>
      </c>
      <c r="G64">
        <v>4</v>
      </c>
    </row>
    <row r="65" spans="1:7" x14ac:dyDescent="0.35">
      <c r="A65">
        <v>235</v>
      </c>
      <c r="B65" t="s">
        <v>207</v>
      </c>
      <c r="C65" t="s">
        <v>550</v>
      </c>
      <c r="D65">
        <v>1</v>
      </c>
      <c r="E65">
        <v>2</v>
      </c>
      <c r="F65">
        <v>19</v>
      </c>
      <c r="G65">
        <v>4</v>
      </c>
    </row>
    <row r="66" spans="1:7" x14ac:dyDescent="0.35">
      <c r="A66">
        <v>291</v>
      </c>
      <c r="B66" t="s">
        <v>868</v>
      </c>
      <c r="C66" t="s">
        <v>869</v>
      </c>
      <c r="D66">
        <v>1</v>
      </c>
      <c r="E66">
        <v>2</v>
      </c>
      <c r="F66">
        <v>19</v>
      </c>
      <c r="G66">
        <v>4</v>
      </c>
    </row>
    <row r="67" spans="1:7" x14ac:dyDescent="0.35">
      <c r="A67">
        <v>301</v>
      </c>
      <c r="B67" t="s">
        <v>899</v>
      </c>
      <c r="C67" t="s">
        <v>900</v>
      </c>
      <c r="D67">
        <v>1</v>
      </c>
      <c r="E67">
        <v>2</v>
      </c>
      <c r="F67">
        <v>19</v>
      </c>
      <c r="G67">
        <v>4</v>
      </c>
    </row>
    <row r="68" spans="1:7" x14ac:dyDescent="0.35">
      <c r="A68">
        <v>59</v>
      </c>
      <c r="B68" t="s">
        <v>137</v>
      </c>
      <c r="C68" t="s">
        <v>188</v>
      </c>
      <c r="D68">
        <v>1</v>
      </c>
      <c r="E68">
        <v>2</v>
      </c>
      <c r="F68">
        <v>20</v>
      </c>
      <c r="G68">
        <v>4</v>
      </c>
    </row>
    <row r="69" spans="1:7" x14ac:dyDescent="0.35">
      <c r="A69">
        <v>106</v>
      </c>
      <c r="B69" t="s">
        <v>334</v>
      </c>
      <c r="C69" t="s">
        <v>335</v>
      </c>
      <c r="D69">
        <v>1</v>
      </c>
      <c r="E69">
        <v>2</v>
      </c>
      <c r="F69">
        <v>20</v>
      </c>
      <c r="G69">
        <v>4</v>
      </c>
    </row>
    <row r="70" spans="1:7" x14ac:dyDescent="0.35">
      <c r="A70">
        <v>69</v>
      </c>
      <c r="B70" t="s">
        <v>390</v>
      </c>
      <c r="C70" t="s">
        <v>391</v>
      </c>
      <c r="D70">
        <v>1</v>
      </c>
      <c r="E70">
        <v>2</v>
      </c>
      <c r="F70">
        <v>22</v>
      </c>
      <c r="G70">
        <v>4</v>
      </c>
    </row>
    <row r="71" spans="1:7" x14ac:dyDescent="0.35">
      <c r="A71">
        <v>57</v>
      </c>
      <c r="B71" t="s">
        <v>223</v>
      </c>
      <c r="C71" t="s">
        <v>287</v>
      </c>
      <c r="D71">
        <v>1</v>
      </c>
      <c r="E71">
        <v>2</v>
      </c>
      <c r="F71">
        <v>23</v>
      </c>
      <c r="G71">
        <v>4</v>
      </c>
    </row>
    <row r="72" spans="1:7" x14ac:dyDescent="0.35">
      <c r="A72">
        <v>24</v>
      </c>
      <c r="B72" t="s">
        <v>166</v>
      </c>
      <c r="C72" t="s">
        <v>167</v>
      </c>
      <c r="D72">
        <v>1</v>
      </c>
      <c r="E72">
        <v>2</v>
      </c>
      <c r="F72">
        <v>25</v>
      </c>
      <c r="G72">
        <v>4</v>
      </c>
    </row>
    <row r="73" spans="1:7" x14ac:dyDescent="0.35">
      <c r="A73">
        <v>112</v>
      </c>
      <c r="B73" t="s">
        <v>338</v>
      </c>
      <c r="C73" t="s">
        <v>339</v>
      </c>
      <c r="D73">
        <v>1</v>
      </c>
      <c r="E73">
        <v>2</v>
      </c>
      <c r="F73">
        <v>25</v>
      </c>
      <c r="G73">
        <v>4</v>
      </c>
    </row>
    <row r="74" spans="1:7" x14ac:dyDescent="0.35">
      <c r="A74">
        <v>167</v>
      </c>
      <c r="B74" t="s">
        <v>324</v>
      </c>
      <c r="C74" t="s">
        <v>325</v>
      </c>
      <c r="D74">
        <v>1</v>
      </c>
      <c r="E74">
        <v>2</v>
      </c>
      <c r="F74">
        <v>25</v>
      </c>
      <c r="G74">
        <v>4</v>
      </c>
    </row>
    <row r="75" spans="1:7" x14ac:dyDescent="0.35">
      <c r="A75">
        <v>183</v>
      </c>
      <c r="B75" t="s">
        <v>117</v>
      </c>
      <c r="C75" t="s">
        <v>118</v>
      </c>
      <c r="D75">
        <v>1</v>
      </c>
      <c r="E75">
        <v>2</v>
      </c>
      <c r="F75">
        <v>25</v>
      </c>
      <c r="G75">
        <v>4</v>
      </c>
    </row>
    <row r="76" spans="1:7" x14ac:dyDescent="0.35">
      <c r="A76">
        <v>312</v>
      </c>
      <c r="B76" t="s">
        <v>283</v>
      </c>
      <c r="C76" t="s">
        <v>889</v>
      </c>
      <c r="D76">
        <v>1</v>
      </c>
      <c r="E76">
        <v>2</v>
      </c>
      <c r="F76">
        <v>25</v>
      </c>
      <c r="G76">
        <v>4</v>
      </c>
    </row>
    <row r="77" spans="1:7" x14ac:dyDescent="0.35">
      <c r="A77">
        <v>148</v>
      </c>
      <c r="B77" t="s">
        <v>447</v>
      </c>
      <c r="C77" t="s">
        <v>109</v>
      </c>
      <c r="D77">
        <v>1</v>
      </c>
      <c r="E77">
        <v>2</v>
      </c>
      <c r="F77">
        <v>26</v>
      </c>
      <c r="G77">
        <v>4</v>
      </c>
    </row>
    <row r="78" spans="1:7" x14ac:dyDescent="0.35">
      <c r="A78">
        <v>297</v>
      </c>
      <c r="B78" t="s">
        <v>314</v>
      </c>
      <c r="C78" t="s">
        <v>875</v>
      </c>
      <c r="D78">
        <v>1</v>
      </c>
      <c r="E78">
        <v>2</v>
      </c>
      <c r="F78">
        <v>27</v>
      </c>
      <c r="G78">
        <v>4</v>
      </c>
    </row>
    <row r="79" spans="1:7" x14ac:dyDescent="0.35">
      <c r="A79">
        <v>287</v>
      </c>
      <c r="B79" t="s">
        <v>91</v>
      </c>
      <c r="C79" t="s">
        <v>251</v>
      </c>
      <c r="D79">
        <v>1</v>
      </c>
      <c r="E79">
        <v>2</v>
      </c>
      <c r="F79">
        <v>27</v>
      </c>
      <c r="G79">
        <v>4</v>
      </c>
    </row>
    <row r="80" spans="1:7" x14ac:dyDescent="0.35">
      <c r="A80">
        <v>89</v>
      </c>
      <c r="B80" t="s">
        <v>526</v>
      </c>
      <c r="C80" t="s">
        <v>527</v>
      </c>
      <c r="D80">
        <v>1</v>
      </c>
      <c r="E80">
        <v>2</v>
      </c>
      <c r="F80">
        <v>28</v>
      </c>
      <c r="G80">
        <v>4</v>
      </c>
    </row>
    <row r="81" spans="1:7" x14ac:dyDescent="0.35">
      <c r="A81">
        <v>60</v>
      </c>
      <c r="B81" t="s">
        <v>175</v>
      </c>
      <c r="C81" t="s">
        <v>401</v>
      </c>
      <c r="D81">
        <v>1</v>
      </c>
      <c r="E81">
        <v>2</v>
      </c>
      <c r="F81">
        <v>28</v>
      </c>
      <c r="G81">
        <v>4</v>
      </c>
    </row>
    <row r="82" spans="1:7" x14ac:dyDescent="0.35">
      <c r="A82">
        <v>246</v>
      </c>
      <c r="B82" t="s">
        <v>121</v>
      </c>
      <c r="C82" t="s">
        <v>122</v>
      </c>
      <c r="D82">
        <v>1</v>
      </c>
      <c r="E82">
        <v>2</v>
      </c>
      <c r="F82">
        <v>29</v>
      </c>
      <c r="G82">
        <v>4</v>
      </c>
    </row>
    <row r="83" spans="1:7" x14ac:dyDescent="0.35">
      <c r="A83">
        <v>290</v>
      </c>
      <c r="B83" t="s">
        <v>877</v>
      </c>
      <c r="C83" t="s">
        <v>132</v>
      </c>
      <c r="D83">
        <v>1</v>
      </c>
      <c r="E83">
        <v>2</v>
      </c>
      <c r="F83">
        <v>30</v>
      </c>
      <c r="G83">
        <v>4</v>
      </c>
    </row>
    <row r="84" spans="1:7" x14ac:dyDescent="0.35">
      <c r="A84">
        <v>313</v>
      </c>
      <c r="B84" t="s">
        <v>890</v>
      </c>
      <c r="C84" t="s">
        <v>891</v>
      </c>
      <c r="D84">
        <v>1</v>
      </c>
      <c r="E84">
        <v>2</v>
      </c>
      <c r="F84">
        <v>31</v>
      </c>
      <c r="G84">
        <v>4</v>
      </c>
    </row>
    <row r="85" spans="1:7" x14ac:dyDescent="0.35">
      <c r="A85">
        <v>100</v>
      </c>
      <c r="B85" t="s">
        <v>372</v>
      </c>
      <c r="C85" t="s">
        <v>373</v>
      </c>
      <c r="D85">
        <v>1</v>
      </c>
      <c r="E85">
        <v>2</v>
      </c>
      <c r="F85">
        <v>31</v>
      </c>
      <c r="G85">
        <v>4</v>
      </c>
    </row>
    <row r="86" spans="1:7" x14ac:dyDescent="0.35">
      <c r="A86">
        <v>45</v>
      </c>
      <c r="B86" t="s">
        <v>505</v>
      </c>
      <c r="C86" t="s">
        <v>412</v>
      </c>
      <c r="D86">
        <v>1</v>
      </c>
      <c r="E86">
        <v>2</v>
      </c>
      <c r="F86">
        <v>37</v>
      </c>
      <c r="G86">
        <v>4</v>
      </c>
    </row>
    <row r="87" spans="1:7" x14ac:dyDescent="0.35">
      <c r="A87">
        <v>75</v>
      </c>
      <c r="B87" t="s">
        <v>239</v>
      </c>
      <c r="C87" t="s">
        <v>240</v>
      </c>
      <c r="D87">
        <v>1</v>
      </c>
      <c r="E87">
        <v>2</v>
      </c>
      <c r="F87">
        <v>39</v>
      </c>
      <c r="G87">
        <v>4</v>
      </c>
    </row>
    <row r="88" spans="1:7" x14ac:dyDescent="0.35">
      <c r="A88">
        <v>23</v>
      </c>
      <c r="B88" t="s">
        <v>374</v>
      </c>
      <c r="C88" t="s">
        <v>375</v>
      </c>
      <c r="D88">
        <v>1</v>
      </c>
      <c r="E88">
        <v>2</v>
      </c>
      <c r="F88">
        <v>40</v>
      </c>
      <c r="G88">
        <v>4</v>
      </c>
    </row>
    <row r="89" spans="1:7" x14ac:dyDescent="0.35">
      <c r="A89">
        <v>269</v>
      </c>
      <c r="B89" t="s">
        <v>113</v>
      </c>
      <c r="C89" t="s">
        <v>89</v>
      </c>
      <c r="D89">
        <v>1</v>
      </c>
      <c r="E89">
        <v>2</v>
      </c>
      <c r="F89">
        <v>40</v>
      </c>
      <c r="G89">
        <v>4</v>
      </c>
    </row>
    <row r="90" spans="1:7" x14ac:dyDescent="0.35">
      <c r="A90">
        <v>317</v>
      </c>
      <c r="B90" t="s">
        <v>642</v>
      </c>
      <c r="C90" t="s">
        <v>902</v>
      </c>
      <c r="D90">
        <v>1</v>
      </c>
      <c r="E90">
        <v>2</v>
      </c>
      <c r="F90">
        <v>40</v>
      </c>
      <c r="G90">
        <v>4</v>
      </c>
    </row>
    <row r="91" spans="1:7" x14ac:dyDescent="0.35">
      <c r="A91">
        <v>258</v>
      </c>
      <c r="B91" t="s">
        <v>219</v>
      </c>
      <c r="C91" t="s">
        <v>232</v>
      </c>
      <c r="D91">
        <v>1</v>
      </c>
      <c r="E91">
        <v>2</v>
      </c>
      <c r="F91">
        <v>50</v>
      </c>
      <c r="G91">
        <v>4</v>
      </c>
    </row>
    <row r="92" spans="1:7" x14ac:dyDescent="0.35">
      <c r="A92">
        <v>26</v>
      </c>
      <c r="B92" t="s">
        <v>254</v>
      </c>
      <c r="C92" t="s">
        <v>255</v>
      </c>
      <c r="D92">
        <v>1</v>
      </c>
      <c r="E92">
        <v>2</v>
      </c>
      <c r="F92">
        <v>50</v>
      </c>
      <c r="G92">
        <v>4</v>
      </c>
    </row>
    <row r="93" spans="1:7" x14ac:dyDescent="0.35">
      <c r="A93">
        <v>22</v>
      </c>
      <c r="B93" t="s">
        <v>481</v>
      </c>
      <c r="C93" t="s">
        <v>482</v>
      </c>
      <c r="D93">
        <v>1</v>
      </c>
      <c r="E93">
        <v>2</v>
      </c>
      <c r="F93">
        <v>50</v>
      </c>
      <c r="G93">
        <v>4</v>
      </c>
    </row>
    <row r="94" spans="1:7" x14ac:dyDescent="0.35">
      <c r="A94">
        <v>58</v>
      </c>
      <c r="B94" t="s">
        <v>249</v>
      </c>
      <c r="C94" t="s">
        <v>205</v>
      </c>
      <c r="D94">
        <v>1</v>
      </c>
      <c r="E94">
        <v>2</v>
      </c>
      <c r="F94">
        <v>50</v>
      </c>
      <c r="G94">
        <v>4</v>
      </c>
    </row>
    <row r="95" spans="1:7" x14ac:dyDescent="0.35">
      <c r="A95">
        <v>108</v>
      </c>
      <c r="B95" t="s">
        <v>266</v>
      </c>
      <c r="C95" t="s">
        <v>190</v>
      </c>
      <c r="D95">
        <v>1</v>
      </c>
      <c r="E95">
        <v>2</v>
      </c>
      <c r="F95">
        <v>52</v>
      </c>
      <c r="G95">
        <v>4</v>
      </c>
    </row>
    <row r="96" spans="1:7" x14ac:dyDescent="0.35">
      <c r="A96">
        <v>204</v>
      </c>
      <c r="B96" t="s">
        <v>460</v>
      </c>
      <c r="C96" t="s">
        <v>461</v>
      </c>
      <c r="D96">
        <v>1</v>
      </c>
      <c r="E96">
        <v>2</v>
      </c>
      <c r="F96">
        <v>58</v>
      </c>
      <c r="G96">
        <v>4</v>
      </c>
    </row>
    <row r="97" spans="1:7" x14ac:dyDescent="0.35">
      <c r="A97">
        <v>215</v>
      </c>
      <c r="B97" t="s">
        <v>131</v>
      </c>
      <c r="C97" t="s">
        <v>132</v>
      </c>
      <c r="D97">
        <v>1</v>
      </c>
      <c r="E97">
        <v>2</v>
      </c>
      <c r="F97">
        <v>107</v>
      </c>
      <c r="G97">
        <v>4</v>
      </c>
    </row>
    <row r="98" spans="1:7" x14ac:dyDescent="0.35">
      <c r="A98">
        <v>296</v>
      </c>
      <c r="B98" t="s">
        <v>871</v>
      </c>
      <c r="C98" t="s">
        <v>872</v>
      </c>
      <c r="D98">
        <v>1</v>
      </c>
      <c r="E98">
        <v>2</v>
      </c>
      <c r="F98">
        <v>127</v>
      </c>
      <c r="G98">
        <v>4</v>
      </c>
    </row>
    <row r="99" spans="1:7" x14ac:dyDescent="0.35">
      <c r="A99">
        <v>199</v>
      </c>
      <c r="B99" t="s">
        <v>553</v>
      </c>
      <c r="C99" t="s">
        <v>157</v>
      </c>
      <c r="D99">
        <v>1</v>
      </c>
      <c r="E99">
        <v>2</v>
      </c>
      <c r="F99">
        <v>128</v>
      </c>
      <c r="G99">
        <v>4</v>
      </c>
    </row>
    <row r="100" spans="1:7" x14ac:dyDescent="0.35">
      <c r="A100">
        <v>40</v>
      </c>
      <c r="B100" t="s">
        <v>104</v>
      </c>
      <c r="C100" t="s">
        <v>105</v>
      </c>
      <c r="D100">
        <v>1</v>
      </c>
      <c r="E100">
        <v>2</v>
      </c>
      <c r="F100">
        <v>128</v>
      </c>
      <c r="G100">
        <v>4</v>
      </c>
    </row>
    <row r="101" spans="1:7" x14ac:dyDescent="0.35">
      <c r="A101">
        <v>197</v>
      </c>
      <c r="B101" t="s">
        <v>156</v>
      </c>
      <c r="C101" t="s">
        <v>157</v>
      </c>
      <c r="D101">
        <v>1</v>
      </c>
      <c r="E101">
        <v>2</v>
      </c>
      <c r="F101">
        <v>133</v>
      </c>
      <c r="G101">
        <v>4</v>
      </c>
    </row>
    <row r="102" spans="1:7" x14ac:dyDescent="0.35">
      <c r="A102">
        <v>192</v>
      </c>
      <c r="B102" t="s">
        <v>404</v>
      </c>
      <c r="C102" t="s">
        <v>405</v>
      </c>
      <c r="D102">
        <v>1</v>
      </c>
      <c r="E102">
        <v>2</v>
      </c>
      <c r="F102">
        <v>133</v>
      </c>
      <c r="G102">
        <v>4</v>
      </c>
    </row>
    <row r="103" spans="1:7" x14ac:dyDescent="0.35">
      <c r="A103">
        <v>200</v>
      </c>
      <c r="B103" t="s">
        <v>485</v>
      </c>
      <c r="C103" t="s">
        <v>157</v>
      </c>
      <c r="D103">
        <v>1</v>
      </c>
      <c r="E103">
        <v>2</v>
      </c>
      <c r="F103">
        <v>134</v>
      </c>
      <c r="G103">
        <v>4</v>
      </c>
    </row>
    <row r="104" spans="1:7" x14ac:dyDescent="0.35">
      <c r="A104">
        <v>239</v>
      </c>
      <c r="B104" t="s">
        <v>91</v>
      </c>
      <c r="C104" t="s">
        <v>514</v>
      </c>
      <c r="D104">
        <v>1</v>
      </c>
      <c r="E104">
        <v>2</v>
      </c>
      <c r="F104">
        <v>135</v>
      </c>
      <c r="G104">
        <v>4</v>
      </c>
    </row>
    <row r="105" spans="1:7" x14ac:dyDescent="0.35">
      <c r="A105">
        <v>307</v>
      </c>
      <c r="B105" t="s">
        <v>457</v>
      </c>
      <c r="C105" t="s">
        <v>453</v>
      </c>
      <c r="D105">
        <v>1</v>
      </c>
      <c r="E105">
        <v>2</v>
      </c>
      <c r="F105">
        <v>143</v>
      </c>
      <c r="G105">
        <v>4</v>
      </c>
    </row>
    <row r="106" spans="1:7" x14ac:dyDescent="0.35">
      <c r="A106">
        <v>299</v>
      </c>
      <c r="B106" t="s">
        <v>649</v>
      </c>
      <c r="C106" t="s">
        <v>153</v>
      </c>
      <c r="D106">
        <v>1</v>
      </c>
      <c r="E106">
        <v>2</v>
      </c>
      <c r="F106">
        <v>148</v>
      </c>
      <c r="G106">
        <v>4</v>
      </c>
    </row>
    <row r="107" spans="1:7" x14ac:dyDescent="0.35">
      <c r="A107">
        <v>136</v>
      </c>
      <c r="B107" t="s">
        <v>214</v>
      </c>
      <c r="C107" t="s">
        <v>235</v>
      </c>
      <c r="D107">
        <v>1</v>
      </c>
      <c r="E107">
        <v>1</v>
      </c>
      <c r="F107">
        <v>1</v>
      </c>
      <c r="G107">
        <v>4</v>
      </c>
    </row>
    <row r="108" spans="1:7" x14ac:dyDescent="0.35">
      <c r="A108">
        <v>186</v>
      </c>
      <c r="B108" t="s">
        <v>131</v>
      </c>
      <c r="C108" t="s">
        <v>309</v>
      </c>
      <c r="D108">
        <v>1</v>
      </c>
      <c r="E108">
        <v>1</v>
      </c>
      <c r="F108">
        <v>2</v>
      </c>
      <c r="G108">
        <v>4</v>
      </c>
    </row>
    <row r="109" spans="1:7" x14ac:dyDescent="0.35">
      <c r="A109">
        <v>302</v>
      </c>
      <c r="B109" t="s">
        <v>642</v>
      </c>
      <c r="C109" t="s">
        <v>879</v>
      </c>
      <c r="D109">
        <v>1</v>
      </c>
      <c r="E109">
        <v>1</v>
      </c>
      <c r="F109">
        <v>2</v>
      </c>
      <c r="G109">
        <v>4</v>
      </c>
    </row>
    <row r="110" spans="1:7" x14ac:dyDescent="0.35">
      <c r="A110">
        <v>267</v>
      </c>
      <c r="B110" t="s">
        <v>227</v>
      </c>
      <c r="C110" t="s">
        <v>228</v>
      </c>
      <c r="D110">
        <v>1</v>
      </c>
      <c r="E110">
        <v>1</v>
      </c>
      <c r="F110">
        <v>4</v>
      </c>
      <c r="G110">
        <v>4</v>
      </c>
    </row>
    <row r="111" spans="1:7" x14ac:dyDescent="0.35">
      <c r="A111">
        <v>175</v>
      </c>
      <c r="B111" t="s">
        <v>569</v>
      </c>
      <c r="C111" t="s">
        <v>198</v>
      </c>
      <c r="D111">
        <v>1</v>
      </c>
      <c r="E111">
        <v>1</v>
      </c>
      <c r="F111">
        <v>5</v>
      </c>
      <c r="G111">
        <v>4</v>
      </c>
    </row>
    <row r="112" spans="1:7" x14ac:dyDescent="0.35">
      <c r="A112">
        <v>310</v>
      </c>
      <c r="B112" t="s">
        <v>581</v>
      </c>
      <c r="C112" t="s">
        <v>883</v>
      </c>
      <c r="D112">
        <v>1</v>
      </c>
      <c r="E112">
        <v>1</v>
      </c>
      <c r="F112">
        <v>5</v>
      </c>
      <c r="G112">
        <v>4</v>
      </c>
    </row>
    <row r="113" spans="1:7" x14ac:dyDescent="0.35">
      <c r="A113">
        <v>99</v>
      </c>
      <c r="B113" t="s">
        <v>465</v>
      </c>
      <c r="C113" t="s">
        <v>466</v>
      </c>
      <c r="D113">
        <v>1</v>
      </c>
      <c r="E113">
        <v>1</v>
      </c>
      <c r="F113">
        <v>6</v>
      </c>
      <c r="G113">
        <v>4</v>
      </c>
    </row>
    <row r="114" spans="1:7" x14ac:dyDescent="0.35">
      <c r="A114">
        <v>126</v>
      </c>
      <c r="B114" t="s">
        <v>647</v>
      </c>
      <c r="C114" t="s">
        <v>401</v>
      </c>
      <c r="D114">
        <v>1</v>
      </c>
      <c r="E114">
        <v>1</v>
      </c>
      <c r="F114">
        <v>7</v>
      </c>
      <c r="G114">
        <v>4</v>
      </c>
    </row>
    <row r="115" spans="1:7" x14ac:dyDescent="0.35">
      <c r="A115">
        <v>49</v>
      </c>
      <c r="B115" t="s">
        <v>207</v>
      </c>
      <c r="C115" t="s">
        <v>530</v>
      </c>
      <c r="D115">
        <v>1</v>
      </c>
      <c r="E115">
        <v>1</v>
      </c>
      <c r="F115">
        <v>7</v>
      </c>
      <c r="G115">
        <v>4</v>
      </c>
    </row>
    <row r="116" spans="1:7" x14ac:dyDescent="0.35">
      <c r="A116">
        <v>149</v>
      </c>
      <c r="B116" t="s">
        <v>331</v>
      </c>
      <c r="C116" t="s">
        <v>194</v>
      </c>
      <c r="D116">
        <v>1</v>
      </c>
      <c r="E116">
        <v>1</v>
      </c>
      <c r="F116">
        <v>9</v>
      </c>
      <c r="G116">
        <v>4</v>
      </c>
    </row>
    <row r="117" spans="1:7" x14ac:dyDescent="0.35">
      <c r="A117">
        <v>188</v>
      </c>
      <c r="B117" t="s">
        <v>135</v>
      </c>
      <c r="C117" t="s">
        <v>136</v>
      </c>
      <c r="D117">
        <v>1</v>
      </c>
      <c r="E117">
        <v>1</v>
      </c>
      <c r="F117">
        <v>10</v>
      </c>
      <c r="G117">
        <v>4</v>
      </c>
    </row>
    <row r="118" spans="1:7" x14ac:dyDescent="0.35">
      <c r="A118">
        <v>31</v>
      </c>
      <c r="B118" t="s">
        <v>168</v>
      </c>
      <c r="C118" t="s">
        <v>172</v>
      </c>
      <c r="D118">
        <v>1</v>
      </c>
      <c r="E118">
        <v>1</v>
      </c>
      <c r="F118">
        <v>10</v>
      </c>
      <c r="G118">
        <v>4</v>
      </c>
    </row>
    <row r="119" spans="1:7" x14ac:dyDescent="0.35">
      <c r="A119">
        <v>36</v>
      </c>
      <c r="B119" t="s">
        <v>297</v>
      </c>
      <c r="C119" t="s">
        <v>298</v>
      </c>
      <c r="D119">
        <v>1</v>
      </c>
      <c r="E119">
        <v>1</v>
      </c>
      <c r="F119">
        <v>11</v>
      </c>
      <c r="G119">
        <v>4</v>
      </c>
    </row>
    <row r="120" spans="1:7" x14ac:dyDescent="0.35">
      <c r="A120">
        <v>146</v>
      </c>
      <c r="B120" t="s">
        <v>648</v>
      </c>
      <c r="C120" t="s">
        <v>136</v>
      </c>
      <c r="D120">
        <v>1</v>
      </c>
      <c r="E120">
        <v>1</v>
      </c>
      <c r="F120">
        <v>11</v>
      </c>
      <c r="G120">
        <v>4</v>
      </c>
    </row>
    <row r="121" spans="1:7" x14ac:dyDescent="0.35">
      <c r="A121">
        <v>160</v>
      </c>
      <c r="B121" t="s">
        <v>346</v>
      </c>
      <c r="C121" t="s">
        <v>347</v>
      </c>
      <c r="D121">
        <v>1</v>
      </c>
      <c r="E121">
        <v>1</v>
      </c>
      <c r="F121">
        <v>11</v>
      </c>
      <c r="G121">
        <v>4</v>
      </c>
    </row>
    <row r="122" spans="1:7" x14ac:dyDescent="0.35">
      <c r="A122">
        <v>245</v>
      </c>
      <c r="B122" t="s">
        <v>231</v>
      </c>
      <c r="C122" t="s">
        <v>232</v>
      </c>
      <c r="D122">
        <v>1</v>
      </c>
      <c r="E122">
        <v>1</v>
      </c>
      <c r="F122">
        <v>12</v>
      </c>
      <c r="G122">
        <v>4</v>
      </c>
    </row>
    <row r="123" spans="1:7" x14ac:dyDescent="0.35">
      <c r="A123">
        <v>132</v>
      </c>
      <c r="B123" t="s">
        <v>140</v>
      </c>
      <c r="C123" t="s">
        <v>141</v>
      </c>
      <c r="D123">
        <v>1</v>
      </c>
      <c r="E123">
        <v>1</v>
      </c>
      <c r="F123">
        <v>13</v>
      </c>
      <c r="G123">
        <v>4</v>
      </c>
    </row>
    <row r="124" spans="1:7" x14ac:dyDescent="0.35">
      <c r="A124">
        <v>303</v>
      </c>
      <c r="B124" t="s">
        <v>892</v>
      </c>
      <c r="C124" t="s">
        <v>453</v>
      </c>
      <c r="D124">
        <v>1</v>
      </c>
      <c r="E124">
        <v>1</v>
      </c>
      <c r="F124">
        <v>13</v>
      </c>
      <c r="G124">
        <v>4</v>
      </c>
    </row>
    <row r="125" spans="1:7" x14ac:dyDescent="0.35">
      <c r="A125">
        <v>72</v>
      </c>
      <c r="B125" t="s">
        <v>390</v>
      </c>
      <c r="C125" t="s">
        <v>429</v>
      </c>
      <c r="D125">
        <v>1</v>
      </c>
      <c r="E125">
        <v>1</v>
      </c>
      <c r="F125">
        <v>14</v>
      </c>
      <c r="G125">
        <v>4</v>
      </c>
    </row>
    <row r="126" spans="1:7" x14ac:dyDescent="0.35">
      <c r="A126">
        <v>264</v>
      </c>
      <c r="B126" t="s">
        <v>210</v>
      </c>
      <c r="C126" t="s">
        <v>211</v>
      </c>
      <c r="D126">
        <v>1</v>
      </c>
      <c r="E126">
        <v>1</v>
      </c>
      <c r="F126">
        <v>15</v>
      </c>
      <c r="G126">
        <v>4</v>
      </c>
    </row>
    <row r="127" spans="1:7" x14ac:dyDescent="0.35">
      <c r="A127">
        <v>194</v>
      </c>
      <c r="B127" t="s">
        <v>219</v>
      </c>
      <c r="C127" t="s">
        <v>220</v>
      </c>
      <c r="D127">
        <v>1</v>
      </c>
      <c r="E127">
        <v>1</v>
      </c>
      <c r="F127">
        <v>15</v>
      </c>
      <c r="G127">
        <v>4</v>
      </c>
    </row>
    <row r="128" spans="1:7" x14ac:dyDescent="0.35">
      <c r="A128">
        <v>156</v>
      </c>
      <c r="B128" t="s">
        <v>440</v>
      </c>
      <c r="C128" t="s">
        <v>298</v>
      </c>
      <c r="D128">
        <v>1</v>
      </c>
      <c r="E128">
        <v>1</v>
      </c>
      <c r="F128">
        <v>16</v>
      </c>
      <c r="G128">
        <v>4</v>
      </c>
    </row>
    <row r="129" spans="1:7" x14ac:dyDescent="0.35">
      <c r="A129">
        <v>281</v>
      </c>
      <c r="B129" t="s">
        <v>239</v>
      </c>
      <c r="C129" t="s">
        <v>584</v>
      </c>
      <c r="D129">
        <v>1</v>
      </c>
      <c r="E129">
        <v>1</v>
      </c>
      <c r="F129">
        <v>16</v>
      </c>
      <c r="G129">
        <v>4</v>
      </c>
    </row>
    <row r="130" spans="1:7" x14ac:dyDescent="0.35">
      <c r="A130">
        <v>141</v>
      </c>
      <c r="B130" t="s">
        <v>108</v>
      </c>
      <c r="C130" t="s">
        <v>109</v>
      </c>
      <c r="D130">
        <v>1</v>
      </c>
      <c r="E130">
        <v>1</v>
      </c>
      <c r="F130">
        <v>17</v>
      </c>
      <c r="G130">
        <v>4</v>
      </c>
    </row>
    <row r="131" spans="1:7" x14ac:dyDescent="0.35">
      <c r="A131">
        <v>104</v>
      </c>
      <c r="B131" t="s">
        <v>275</v>
      </c>
      <c r="C131" t="s">
        <v>276</v>
      </c>
      <c r="D131">
        <v>1</v>
      </c>
      <c r="E131">
        <v>1</v>
      </c>
      <c r="F131">
        <v>17</v>
      </c>
      <c r="G131">
        <v>4</v>
      </c>
    </row>
    <row r="132" spans="1:7" x14ac:dyDescent="0.35">
      <c r="A132">
        <v>32</v>
      </c>
      <c r="B132" t="s">
        <v>168</v>
      </c>
      <c r="C132" t="s">
        <v>89</v>
      </c>
      <c r="D132">
        <v>1</v>
      </c>
      <c r="E132">
        <v>1</v>
      </c>
      <c r="F132">
        <v>17</v>
      </c>
      <c r="G132">
        <v>4</v>
      </c>
    </row>
    <row r="133" spans="1:7" x14ac:dyDescent="0.35">
      <c r="A133">
        <v>61</v>
      </c>
      <c r="B133" t="s">
        <v>443</v>
      </c>
      <c r="C133" t="s">
        <v>444</v>
      </c>
      <c r="D133">
        <v>1</v>
      </c>
      <c r="E133">
        <v>1</v>
      </c>
      <c r="F133">
        <v>22</v>
      </c>
      <c r="G133">
        <v>4</v>
      </c>
    </row>
    <row r="134" spans="1:7" x14ac:dyDescent="0.35">
      <c r="A134">
        <v>247</v>
      </c>
      <c r="B134" t="s">
        <v>456</v>
      </c>
      <c r="C134" t="s">
        <v>190</v>
      </c>
      <c r="D134">
        <v>1</v>
      </c>
      <c r="E134">
        <v>1</v>
      </c>
      <c r="F134">
        <v>23</v>
      </c>
      <c r="G134">
        <v>4</v>
      </c>
    </row>
    <row r="135" spans="1:7" x14ac:dyDescent="0.35">
      <c r="A135">
        <v>37</v>
      </c>
      <c r="B135" t="s">
        <v>477</v>
      </c>
      <c r="C135" t="s">
        <v>587</v>
      </c>
      <c r="D135">
        <v>1</v>
      </c>
      <c r="E135">
        <v>1</v>
      </c>
      <c r="F135">
        <v>26</v>
      </c>
      <c r="G135">
        <v>4</v>
      </c>
    </row>
    <row r="136" spans="1:7" x14ac:dyDescent="0.35">
      <c r="A136">
        <v>84</v>
      </c>
      <c r="B136" t="s">
        <v>382</v>
      </c>
      <c r="C136" t="s">
        <v>383</v>
      </c>
      <c r="D136">
        <v>1</v>
      </c>
      <c r="E136">
        <v>1</v>
      </c>
      <c r="F136">
        <v>26</v>
      </c>
      <c r="G136">
        <v>4</v>
      </c>
    </row>
    <row r="137" spans="1:7" x14ac:dyDescent="0.35">
      <c r="A137">
        <v>276</v>
      </c>
      <c r="B137" t="s">
        <v>517</v>
      </c>
      <c r="C137" t="s">
        <v>518</v>
      </c>
      <c r="D137">
        <v>1</v>
      </c>
      <c r="E137">
        <v>1</v>
      </c>
      <c r="F137">
        <v>27</v>
      </c>
      <c r="G137">
        <v>4</v>
      </c>
    </row>
    <row r="138" spans="1:7" x14ac:dyDescent="0.35">
      <c r="A138">
        <v>274</v>
      </c>
      <c r="B138" t="s">
        <v>477</v>
      </c>
      <c r="C138" t="s">
        <v>478</v>
      </c>
      <c r="D138">
        <v>1</v>
      </c>
      <c r="E138">
        <v>1</v>
      </c>
      <c r="F138">
        <v>28</v>
      </c>
      <c r="G138">
        <v>4</v>
      </c>
    </row>
    <row r="139" spans="1:7" x14ac:dyDescent="0.35">
      <c r="A139">
        <v>119</v>
      </c>
      <c r="B139" t="s">
        <v>175</v>
      </c>
      <c r="C139" t="s">
        <v>152</v>
      </c>
      <c r="D139">
        <v>1</v>
      </c>
      <c r="E139">
        <v>1</v>
      </c>
      <c r="F139">
        <v>36</v>
      </c>
      <c r="G139">
        <v>4</v>
      </c>
    </row>
    <row r="140" spans="1:7" x14ac:dyDescent="0.35">
      <c r="A140">
        <v>83</v>
      </c>
      <c r="B140" t="s">
        <v>411</v>
      </c>
      <c r="C140" t="s">
        <v>153</v>
      </c>
      <c r="D140">
        <v>1</v>
      </c>
      <c r="E140">
        <v>1</v>
      </c>
      <c r="F140">
        <v>37</v>
      </c>
      <c r="G140">
        <v>4</v>
      </c>
    </row>
    <row r="141" spans="1:7" x14ac:dyDescent="0.35">
      <c r="A141">
        <v>185</v>
      </c>
      <c r="B141" t="s">
        <v>351</v>
      </c>
      <c r="C141" t="s">
        <v>291</v>
      </c>
      <c r="D141">
        <v>1</v>
      </c>
      <c r="E141">
        <v>1</v>
      </c>
      <c r="F141">
        <v>39</v>
      </c>
      <c r="G141">
        <v>4</v>
      </c>
    </row>
    <row r="142" spans="1:7" x14ac:dyDescent="0.35">
      <c r="A142">
        <v>109</v>
      </c>
      <c r="B142" t="s">
        <v>523</v>
      </c>
      <c r="C142" t="s">
        <v>228</v>
      </c>
      <c r="D142">
        <v>1</v>
      </c>
      <c r="E142">
        <v>1</v>
      </c>
      <c r="F142">
        <v>50</v>
      </c>
      <c r="G142">
        <v>4</v>
      </c>
    </row>
    <row r="143" spans="1:7" x14ac:dyDescent="0.35">
      <c r="A143">
        <v>295</v>
      </c>
      <c r="B143" t="s">
        <v>873</v>
      </c>
      <c r="C143" t="s">
        <v>874</v>
      </c>
      <c r="D143">
        <v>1</v>
      </c>
      <c r="E143">
        <v>1</v>
      </c>
      <c r="F143">
        <v>127</v>
      </c>
      <c r="G143">
        <v>4</v>
      </c>
    </row>
    <row r="144" spans="1:7" x14ac:dyDescent="0.35">
      <c r="A144">
        <v>67</v>
      </c>
      <c r="B144" t="s">
        <v>473</v>
      </c>
      <c r="C144" t="s">
        <v>474</v>
      </c>
      <c r="D144">
        <v>1</v>
      </c>
      <c r="E144">
        <v>1</v>
      </c>
      <c r="F144">
        <v>139</v>
      </c>
      <c r="G144">
        <v>4</v>
      </c>
    </row>
    <row r="145" spans="1:7" x14ac:dyDescent="0.35">
      <c r="A145">
        <v>41</v>
      </c>
      <c r="B145" t="s">
        <v>216</v>
      </c>
      <c r="C145" t="s">
        <v>379</v>
      </c>
      <c r="D145">
        <v>1</v>
      </c>
      <c r="E145">
        <v>1</v>
      </c>
      <c r="F145">
        <v>149</v>
      </c>
      <c r="G145">
        <v>4</v>
      </c>
    </row>
    <row r="146" spans="1:7" x14ac:dyDescent="0.35">
      <c r="A146">
        <v>191</v>
      </c>
      <c r="B146" t="s">
        <v>564</v>
      </c>
      <c r="C146" t="s">
        <v>565</v>
      </c>
      <c r="D146">
        <v>1</v>
      </c>
      <c r="E146">
        <v>1</v>
      </c>
      <c r="F146">
        <v>149</v>
      </c>
      <c r="G146">
        <v>4</v>
      </c>
    </row>
    <row r="147" spans="1:7" x14ac:dyDescent="0.35">
      <c r="A147">
        <v>140</v>
      </c>
      <c r="B147" t="s">
        <v>283</v>
      </c>
      <c r="C147" t="s">
        <v>284</v>
      </c>
      <c r="D147">
        <v>1</v>
      </c>
      <c r="E147">
        <v>1</v>
      </c>
      <c r="F147">
        <v>149</v>
      </c>
      <c r="G147">
        <v>4</v>
      </c>
    </row>
    <row r="148" spans="1:7" x14ac:dyDescent="0.35">
      <c r="A148">
        <v>272</v>
      </c>
      <c r="B148" t="s">
        <v>465</v>
      </c>
      <c r="C148" t="s">
        <v>434</v>
      </c>
      <c r="D148">
        <v>1</v>
      </c>
      <c r="E148">
        <v>1</v>
      </c>
      <c r="F148">
        <v>149</v>
      </c>
      <c r="G148">
        <v>4</v>
      </c>
    </row>
    <row r="149" spans="1:7" x14ac:dyDescent="0.35">
      <c r="A149">
        <v>293</v>
      </c>
      <c r="B149" t="s">
        <v>137</v>
      </c>
      <c r="C149" t="s">
        <v>870</v>
      </c>
      <c r="D149">
        <v>1</v>
      </c>
      <c r="E149">
        <v>1</v>
      </c>
      <c r="F149">
        <v>149</v>
      </c>
      <c r="G149">
        <v>4</v>
      </c>
    </row>
    <row r="150" spans="1:7" x14ac:dyDescent="0.35">
      <c r="A150">
        <v>294</v>
      </c>
      <c r="B150" t="s">
        <v>886</v>
      </c>
      <c r="C150" t="s">
        <v>584</v>
      </c>
      <c r="D150">
        <v>1</v>
      </c>
      <c r="E150">
        <v>1</v>
      </c>
      <c r="F150">
        <v>149</v>
      </c>
      <c r="G150">
        <v>4</v>
      </c>
    </row>
    <row r="151" spans="1:7" x14ac:dyDescent="0.35">
      <c r="A151">
        <v>278</v>
      </c>
      <c r="B151" t="s">
        <v>171</v>
      </c>
      <c r="C151" t="s">
        <v>172</v>
      </c>
      <c r="D151">
        <v>1</v>
      </c>
      <c r="E151">
        <v>1</v>
      </c>
      <c r="F151">
        <v>149</v>
      </c>
      <c r="G151">
        <v>4</v>
      </c>
    </row>
    <row r="152" spans="1:7" x14ac:dyDescent="0.35">
      <c r="A152">
        <v>283</v>
      </c>
      <c r="B152" t="s">
        <v>183</v>
      </c>
      <c r="C152" t="s">
        <v>184</v>
      </c>
      <c r="D152">
        <v>1</v>
      </c>
      <c r="E152">
        <v>1</v>
      </c>
      <c r="F152">
        <v>149</v>
      </c>
      <c r="G152">
        <v>4</v>
      </c>
    </row>
    <row r="153" spans="1:7" x14ac:dyDescent="0.35">
      <c r="A153">
        <v>300</v>
      </c>
      <c r="B153" t="s">
        <v>887</v>
      </c>
      <c r="C153" t="s">
        <v>434</v>
      </c>
      <c r="D153">
        <v>1</v>
      </c>
      <c r="E153">
        <v>1</v>
      </c>
      <c r="F153">
        <v>149</v>
      </c>
      <c r="G153">
        <v>4</v>
      </c>
    </row>
    <row r="154" spans="1:7" x14ac:dyDescent="0.35">
      <c r="A154">
        <v>319</v>
      </c>
      <c r="B154" t="s">
        <v>904</v>
      </c>
      <c r="C154" t="s">
        <v>905</v>
      </c>
      <c r="D154">
        <v>1</v>
      </c>
      <c r="E154">
        <v>1</v>
      </c>
      <c r="F154">
        <v>149</v>
      </c>
      <c r="G154">
        <v>4</v>
      </c>
    </row>
    <row r="155" spans="1:7" x14ac:dyDescent="0.35">
      <c r="A155">
        <v>77</v>
      </c>
      <c r="B155" t="s">
        <v>151</v>
      </c>
      <c r="C155" t="s">
        <v>152</v>
      </c>
      <c r="D155">
        <v>1</v>
      </c>
      <c r="E155">
        <v>0</v>
      </c>
      <c r="F155">
        <v>5</v>
      </c>
      <c r="G155">
        <v>4</v>
      </c>
    </row>
    <row r="156" spans="1:7" x14ac:dyDescent="0.35">
      <c r="A156">
        <v>205</v>
      </c>
      <c r="B156" t="s">
        <v>243</v>
      </c>
      <c r="C156" t="s">
        <v>244</v>
      </c>
      <c r="D156">
        <v>1</v>
      </c>
      <c r="E156">
        <v>0</v>
      </c>
      <c r="F156">
        <v>8</v>
      </c>
      <c r="G156">
        <v>4</v>
      </c>
    </row>
    <row r="157" spans="1:7" x14ac:dyDescent="0.35">
      <c r="A157">
        <v>236</v>
      </c>
      <c r="B157" t="s">
        <v>219</v>
      </c>
      <c r="C157" t="s">
        <v>236</v>
      </c>
      <c r="D157">
        <v>1</v>
      </c>
      <c r="E157">
        <v>0</v>
      </c>
      <c r="F157">
        <v>13</v>
      </c>
      <c r="G157">
        <v>4</v>
      </c>
    </row>
    <row r="158" spans="1:7" x14ac:dyDescent="0.35">
      <c r="A158">
        <v>275</v>
      </c>
      <c r="B158" t="s">
        <v>164</v>
      </c>
      <c r="C158" t="s">
        <v>165</v>
      </c>
      <c r="D158">
        <v>1</v>
      </c>
      <c r="E158">
        <v>0</v>
      </c>
      <c r="F158">
        <v>15</v>
      </c>
      <c r="G158">
        <v>4</v>
      </c>
    </row>
    <row r="159" spans="1:7" x14ac:dyDescent="0.35">
      <c r="A159">
        <v>174</v>
      </c>
      <c r="B159" t="s">
        <v>128</v>
      </c>
      <c r="C159" t="s">
        <v>294</v>
      </c>
      <c r="D159">
        <v>1</v>
      </c>
      <c r="E159">
        <v>0</v>
      </c>
      <c r="F159">
        <v>17</v>
      </c>
      <c r="G159">
        <v>4</v>
      </c>
    </row>
    <row r="160" spans="1:7" x14ac:dyDescent="0.35">
      <c r="A160">
        <v>187</v>
      </c>
      <c r="B160" t="s">
        <v>643</v>
      </c>
      <c r="C160" t="s">
        <v>429</v>
      </c>
      <c r="D160">
        <v>1</v>
      </c>
      <c r="E160">
        <v>0</v>
      </c>
      <c r="F160">
        <v>18</v>
      </c>
      <c r="G160">
        <v>4</v>
      </c>
    </row>
    <row r="161" spans="1:7" x14ac:dyDescent="0.35">
      <c r="A161">
        <v>151</v>
      </c>
      <c r="B161" t="s">
        <v>415</v>
      </c>
      <c r="C161" t="s">
        <v>416</v>
      </c>
      <c r="D161">
        <v>1</v>
      </c>
      <c r="E161">
        <v>0</v>
      </c>
      <c r="F161">
        <v>18</v>
      </c>
      <c r="G161">
        <v>4</v>
      </c>
    </row>
    <row r="162" spans="1:7" x14ac:dyDescent="0.35">
      <c r="A162">
        <v>166</v>
      </c>
      <c r="B162" t="s">
        <v>307</v>
      </c>
      <c r="C162" t="s">
        <v>308</v>
      </c>
      <c r="D162">
        <v>1</v>
      </c>
      <c r="E162">
        <v>0</v>
      </c>
      <c r="F162">
        <v>19</v>
      </c>
      <c r="G162">
        <v>4</v>
      </c>
    </row>
    <row r="163" spans="1:7" x14ac:dyDescent="0.35">
      <c r="A163">
        <v>46</v>
      </c>
      <c r="B163" t="s">
        <v>590</v>
      </c>
      <c r="C163" t="s">
        <v>412</v>
      </c>
      <c r="D163">
        <v>1</v>
      </c>
      <c r="E163">
        <v>0</v>
      </c>
      <c r="F163">
        <v>19</v>
      </c>
      <c r="G163">
        <v>4</v>
      </c>
    </row>
    <row r="164" spans="1:7" x14ac:dyDescent="0.35">
      <c r="A164">
        <v>306</v>
      </c>
      <c r="B164" t="s">
        <v>443</v>
      </c>
      <c r="C164" t="s">
        <v>880</v>
      </c>
      <c r="D164">
        <v>1</v>
      </c>
      <c r="E164">
        <v>0</v>
      </c>
      <c r="F164">
        <v>20</v>
      </c>
      <c r="G164">
        <v>4</v>
      </c>
    </row>
    <row r="165" spans="1:7" x14ac:dyDescent="0.35">
      <c r="A165">
        <v>257</v>
      </c>
      <c r="B165" t="s">
        <v>556</v>
      </c>
      <c r="C165" t="s">
        <v>294</v>
      </c>
      <c r="D165">
        <v>1</v>
      </c>
      <c r="E165">
        <v>0</v>
      </c>
      <c r="F165">
        <v>24</v>
      </c>
      <c r="G165">
        <v>4</v>
      </c>
    </row>
    <row r="166" spans="1:7" x14ac:dyDescent="0.35">
      <c r="A166">
        <v>212</v>
      </c>
      <c r="B166" t="s">
        <v>386</v>
      </c>
      <c r="C166" t="s">
        <v>387</v>
      </c>
      <c r="D166">
        <v>1</v>
      </c>
      <c r="E166">
        <v>0</v>
      </c>
      <c r="F166">
        <v>25</v>
      </c>
      <c r="G166">
        <v>4</v>
      </c>
    </row>
    <row r="167" spans="1:7" x14ac:dyDescent="0.35">
      <c r="A167">
        <v>21</v>
      </c>
      <c r="B167" t="s">
        <v>481</v>
      </c>
      <c r="C167" t="s">
        <v>105</v>
      </c>
      <c r="D167">
        <v>1</v>
      </c>
      <c r="E167">
        <v>0</v>
      </c>
      <c r="F167">
        <v>25</v>
      </c>
      <c r="G167">
        <v>4</v>
      </c>
    </row>
    <row r="168" spans="1:7" x14ac:dyDescent="0.35">
      <c r="A168">
        <v>96</v>
      </c>
      <c r="B168" t="s">
        <v>290</v>
      </c>
      <c r="C168" t="s">
        <v>291</v>
      </c>
      <c r="D168">
        <v>1</v>
      </c>
      <c r="E168">
        <v>0</v>
      </c>
      <c r="F168">
        <v>32</v>
      </c>
      <c r="G168">
        <v>4</v>
      </c>
    </row>
    <row r="169" spans="1:7" x14ac:dyDescent="0.35">
      <c r="A169">
        <v>85</v>
      </c>
      <c r="B169" t="s">
        <v>275</v>
      </c>
      <c r="C169" t="s">
        <v>319</v>
      </c>
      <c r="D169">
        <v>1</v>
      </c>
      <c r="E169">
        <v>0</v>
      </c>
      <c r="F169">
        <v>50</v>
      </c>
      <c r="G169">
        <v>4</v>
      </c>
    </row>
    <row r="170" spans="1:7" x14ac:dyDescent="0.35">
      <c r="A170">
        <v>121</v>
      </c>
      <c r="B170" t="s">
        <v>207</v>
      </c>
      <c r="C170" t="s">
        <v>343</v>
      </c>
      <c r="D170">
        <v>1</v>
      </c>
      <c r="E170">
        <v>0</v>
      </c>
      <c r="F170">
        <v>50</v>
      </c>
      <c r="G170">
        <v>4</v>
      </c>
    </row>
    <row r="171" spans="1:7" x14ac:dyDescent="0.35">
      <c r="A171">
        <v>268</v>
      </c>
      <c r="B171" t="s">
        <v>187</v>
      </c>
      <c r="C171" t="s">
        <v>188</v>
      </c>
      <c r="D171">
        <v>1</v>
      </c>
      <c r="E171">
        <v>0</v>
      </c>
      <c r="F171">
        <v>50</v>
      </c>
      <c r="G171">
        <v>4</v>
      </c>
    </row>
    <row r="172" spans="1:7" x14ac:dyDescent="0.35">
      <c r="A172">
        <v>308</v>
      </c>
      <c r="B172" t="s">
        <v>151</v>
      </c>
      <c r="C172" t="s">
        <v>881</v>
      </c>
      <c r="D172">
        <v>1</v>
      </c>
      <c r="E172">
        <v>0</v>
      </c>
      <c r="F172">
        <v>50</v>
      </c>
      <c r="G172">
        <v>4</v>
      </c>
    </row>
    <row r="173" spans="1:7" x14ac:dyDescent="0.35">
      <c r="A173">
        <v>263</v>
      </c>
      <c r="B173" t="s">
        <v>430</v>
      </c>
      <c r="C173" t="s">
        <v>596</v>
      </c>
      <c r="D173">
        <v>1</v>
      </c>
      <c r="E173">
        <v>0</v>
      </c>
      <c r="F173">
        <v>126</v>
      </c>
      <c r="G173">
        <v>4</v>
      </c>
    </row>
    <row r="174" spans="1:7" x14ac:dyDescent="0.35">
      <c r="A174">
        <v>305</v>
      </c>
      <c r="B174" t="s">
        <v>888</v>
      </c>
      <c r="C174" t="s">
        <v>132</v>
      </c>
      <c r="D174">
        <v>1</v>
      </c>
      <c r="E174">
        <v>0</v>
      </c>
      <c r="F174">
        <v>133</v>
      </c>
      <c r="G174">
        <v>4</v>
      </c>
    </row>
    <row r="175" spans="1:7" x14ac:dyDescent="0.35">
      <c r="A175">
        <v>314</v>
      </c>
      <c r="B175" t="s">
        <v>893</v>
      </c>
      <c r="C175" t="s">
        <v>894</v>
      </c>
      <c r="D175">
        <v>1</v>
      </c>
      <c r="E175">
        <v>0</v>
      </c>
      <c r="F175">
        <v>149</v>
      </c>
      <c r="G175">
        <v>4</v>
      </c>
    </row>
    <row r="176" spans="1:7" x14ac:dyDescent="0.35">
      <c r="A176">
        <v>315</v>
      </c>
      <c r="B176" t="s">
        <v>897</v>
      </c>
      <c r="C176" t="s">
        <v>898</v>
      </c>
      <c r="D176">
        <v>1</v>
      </c>
      <c r="E176">
        <v>0</v>
      </c>
      <c r="F176">
        <v>149</v>
      </c>
      <c r="G176">
        <v>4</v>
      </c>
    </row>
    <row r="177" spans="1:7" x14ac:dyDescent="0.35">
      <c r="A177">
        <v>288</v>
      </c>
      <c r="B177" t="s">
        <v>895</v>
      </c>
      <c r="C177" t="s">
        <v>896</v>
      </c>
      <c r="D177">
        <v>1</v>
      </c>
      <c r="E177">
        <v>0</v>
      </c>
      <c r="F177">
        <v>149</v>
      </c>
      <c r="G177">
        <v>4</v>
      </c>
    </row>
    <row r="178" spans="1:7" x14ac:dyDescent="0.35">
      <c r="A178">
        <v>320</v>
      </c>
      <c r="B178" t="s">
        <v>906</v>
      </c>
      <c r="C178" t="s">
        <v>907</v>
      </c>
      <c r="D178">
        <v>1</v>
      </c>
      <c r="E178">
        <v>0</v>
      </c>
      <c r="F178">
        <v>149</v>
      </c>
      <c r="G178">
        <v>4</v>
      </c>
    </row>
    <row r="179" spans="1:7" x14ac:dyDescent="0.35">
      <c r="A179">
        <v>243</v>
      </c>
      <c r="B179" t="s">
        <v>125</v>
      </c>
      <c r="C179" t="s">
        <v>126</v>
      </c>
      <c r="D179">
        <v>1</v>
      </c>
      <c r="E179">
        <v>0</v>
      </c>
      <c r="F179">
        <v>149</v>
      </c>
      <c r="G179">
        <v>4</v>
      </c>
    </row>
    <row r="180" spans="1:7" x14ac:dyDescent="0.35">
      <c r="A180">
        <v>218</v>
      </c>
      <c r="B180" t="s">
        <v>368</v>
      </c>
      <c r="C180" t="s">
        <v>369</v>
      </c>
      <c r="D180">
        <v>1</v>
      </c>
      <c r="E180">
        <v>0</v>
      </c>
      <c r="F180">
        <v>149</v>
      </c>
      <c r="G180">
        <v>4</v>
      </c>
    </row>
    <row r="181" spans="1:7" x14ac:dyDescent="0.35">
      <c r="A181">
        <v>228</v>
      </c>
      <c r="B181" t="s">
        <v>793</v>
      </c>
      <c r="C181" t="s">
        <v>794</v>
      </c>
      <c r="D181">
        <v>1</v>
      </c>
      <c r="E181">
        <v>0</v>
      </c>
      <c r="F181">
        <v>149</v>
      </c>
      <c r="G181">
        <v>4</v>
      </c>
    </row>
    <row r="182" spans="1:7" x14ac:dyDescent="0.35">
      <c r="A182">
        <v>152</v>
      </c>
      <c r="B182" t="s">
        <v>144</v>
      </c>
      <c r="C182" t="s">
        <v>304</v>
      </c>
      <c r="D182">
        <v>1</v>
      </c>
      <c r="E182">
        <v>0</v>
      </c>
      <c r="F182">
        <v>149</v>
      </c>
      <c r="G182">
        <v>4</v>
      </c>
    </row>
    <row r="183" spans="1:7" x14ac:dyDescent="0.35">
      <c r="A183">
        <v>190</v>
      </c>
      <c r="B183" t="s">
        <v>652</v>
      </c>
      <c r="C183" t="s">
        <v>653</v>
      </c>
      <c r="D183">
        <v>1</v>
      </c>
      <c r="E183">
        <v>0</v>
      </c>
      <c r="F183">
        <v>149</v>
      </c>
      <c r="G183">
        <v>4</v>
      </c>
    </row>
    <row r="184" spans="1:7" x14ac:dyDescent="0.35">
      <c r="A184">
        <v>180</v>
      </c>
      <c r="B184" t="s">
        <v>425</v>
      </c>
      <c r="C184" t="s">
        <v>426</v>
      </c>
      <c r="D184">
        <v>1</v>
      </c>
      <c r="E184">
        <v>0</v>
      </c>
      <c r="F184">
        <v>149</v>
      </c>
      <c r="G184">
        <v>4</v>
      </c>
    </row>
    <row r="185" spans="1:7" x14ac:dyDescent="0.35">
      <c r="A185">
        <v>133</v>
      </c>
      <c r="B185" t="s">
        <v>378</v>
      </c>
      <c r="C185" t="s">
        <v>379</v>
      </c>
      <c r="D185">
        <v>1</v>
      </c>
      <c r="E185">
        <v>0</v>
      </c>
      <c r="F185">
        <v>149</v>
      </c>
      <c r="G185">
        <v>4</v>
      </c>
    </row>
    <row r="186" spans="1:7" x14ac:dyDescent="0.35">
      <c r="A186">
        <v>110</v>
      </c>
      <c r="B186" t="s">
        <v>301</v>
      </c>
      <c r="C186" t="s">
        <v>302</v>
      </c>
      <c r="D186">
        <v>1</v>
      </c>
      <c r="E186">
        <v>0</v>
      </c>
      <c r="F186">
        <v>149</v>
      </c>
      <c r="G186">
        <v>4</v>
      </c>
    </row>
    <row r="187" spans="1:7" x14ac:dyDescent="0.35">
      <c r="A187">
        <v>81</v>
      </c>
      <c r="B187" t="s">
        <v>258</v>
      </c>
      <c r="C187" t="s">
        <v>259</v>
      </c>
      <c r="D187">
        <v>1</v>
      </c>
      <c r="E187">
        <v>0</v>
      </c>
      <c r="F187">
        <v>149</v>
      </c>
      <c r="G187">
        <v>4</v>
      </c>
    </row>
    <row r="188" spans="1:7" x14ac:dyDescent="0.35">
      <c r="A188">
        <v>62</v>
      </c>
      <c r="B188" t="s">
        <v>193</v>
      </c>
      <c r="C188" t="s">
        <v>194</v>
      </c>
      <c r="D188">
        <v>1</v>
      </c>
      <c r="E188">
        <v>0</v>
      </c>
      <c r="F188">
        <v>149</v>
      </c>
      <c r="G188">
        <v>4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P197"/>
  <sheetViews>
    <sheetView tabSelected="1" topLeftCell="A5" workbookViewId="0">
      <pane xSplit="14" ySplit="6" topLeftCell="O11" activePane="bottomRight" state="frozen"/>
      <selection activeCell="L5" sqref="L5"/>
      <selection pane="topRight" activeCell="O5" sqref="O5"/>
      <selection pane="bottomLeft" activeCell="L11" sqref="L11"/>
      <selection pane="bottomRight" activeCell="A5" sqref="A5:AO5"/>
    </sheetView>
  </sheetViews>
  <sheetFormatPr defaultColWidth="9.1796875" defaultRowHeight="14.5" outlineLevelRow="1" outlineLevelCol="1" x14ac:dyDescent="0.35"/>
  <cols>
    <col min="1" max="1" width="9.1796875" style="5" hidden="1" customWidth="1" outlineLevel="1"/>
    <col min="2" max="9" width="9.1796875" hidden="1" customWidth="1" outlineLevel="1"/>
    <col min="10" max="11" width="9.1796875" style="5" hidden="1" customWidth="1" outlineLevel="1"/>
    <col min="12" max="12" width="6.7265625" style="6" bestFit="1" customWidth="1" collapsed="1"/>
    <col min="13" max="13" width="5.81640625" style="6" customWidth="1"/>
    <col min="14" max="14" width="22.54296875" style="5" customWidth="1"/>
    <col min="15" max="15" width="8.81640625" style="24" bestFit="1" customWidth="1"/>
    <col min="16" max="16" width="10.1796875" style="24" bestFit="1" customWidth="1"/>
    <col min="17" max="17" width="9.26953125" style="24" bestFit="1" customWidth="1"/>
    <col min="18" max="18" width="9.26953125" style="25" bestFit="1" customWidth="1"/>
    <col min="19" max="20" width="4.26953125" style="6" bestFit="1" customWidth="1"/>
    <col min="21" max="21" width="4.54296875" style="6" customWidth="1"/>
    <col min="22" max="22" width="16.54296875" style="5" hidden="1" customWidth="1" outlineLevel="1"/>
    <col min="23" max="23" width="9.1796875" style="5" hidden="1" customWidth="1" outlineLevel="1"/>
    <col min="24" max="24" width="9.26953125" style="73" bestFit="1" customWidth="1" collapsed="1"/>
    <col min="25" max="26" width="9.1796875" style="5" hidden="1" customWidth="1" outlineLevel="1"/>
    <col min="27" max="27" width="8.7265625" style="6" bestFit="1" customWidth="1" collapsed="1"/>
    <col min="28" max="28" width="9.1796875" style="5" hidden="1" customWidth="1" outlineLevel="1"/>
    <col min="29" max="29" width="9.81640625" style="24" bestFit="1" customWidth="1" collapsed="1"/>
    <col min="30" max="30" width="11.1796875" style="6" customWidth="1"/>
    <col min="31" max="32" width="9.1796875" style="6" hidden="1" customWidth="1" outlineLevel="1"/>
    <col min="33" max="33" width="7.54296875" style="6" customWidth="1" collapsed="1"/>
    <col min="34" max="36" width="7.54296875" style="6" customWidth="1"/>
    <col min="37" max="37" width="7.1796875" style="6" hidden="1" customWidth="1" outlineLevel="1"/>
    <col min="38" max="41" width="7.54296875" style="6" hidden="1" customWidth="1" outlineLevel="1"/>
    <col min="42" max="42" width="9.1796875" style="5" collapsed="1"/>
    <col min="43" max="16384" width="9.1796875" style="5"/>
  </cols>
  <sheetData>
    <row r="1" spans="1:41" hidden="1" outlineLevel="1" x14ac:dyDescent="0.35">
      <c r="B1" s="5"/>
      <c r="C1" s="5"/>
      <c r="D1" s="5"/>
      <c r="E1" s="5"/>
      <c r="F1" s="5"/>
      <c r="G1" s="5"/>
      <c r="H1" s="5"/>
      <c r="I1" s="5"/>
      <c r="AG1" s="6" t="s">
        <v>685</v>
      </c>
      <c r="AH1" s="6" t="s">
        <v>697</v>
      </c>
      <c r="AI1" s="6" t="s">
        <v>727</v>
      </c>
      <c r="AJ1" s="6" t="s">
        <v>731</v>
      </c>
    </row>
    <row r="2" spans="1:41" s="61" customFormat="1" hidden="1" outlineLevel="1" x14ac:dyDescent="0.35">
      <c r="A2" s="61">
        <v>8</v>
      </c>
      <c r="B2" s="61">
        <v>0</v>
      </c>
      <c r="C2" s="61">
        <v>6</v>
      </c>
      <c r="D2" s="61" t="b">
        <v>0</v>
      </c>
      <c r="E2" s="61">
        <v>0</v>
      </c>
      <c r="F2" s="61">
        <v>316</v>
      </c>
      <c r="L2" s="128"/>
      <c r="M2" s="128"/>
      <c r="O2" s="129"/>
      <c r="P2" s="129"/>
      <c r="Q2" s="129"/>
      <c r="R2" s="130"/>
      <c r="S2" s="128"/>
      <c r="T2" s="128"/>
      <c r="U2" s="128"/>
      <c r="X2" s="131"/>
      <c r="AA2" s="128"/>
      <c r="AC2" s="129"/>
      <c r="AD2" s="128"/>
      <c r="AE2" s="128"/>
      <c r="AF2" s="128"/>
      <c r="AG2" s="128">
        <v>2548</v>
      </c>
      <c r="AH2" s="128">
        <v>2549</v>
      </c>
      <c r="AI2" s="128">
        <v>2550</v>
      </c>
      <c r="AJ2" s="128">
        <v>2551</v>
      </c>
      <c r="AK2" s="128"/>
      <c r="AL2" s="128"/>
      <c r="AM2" s="128"/>
      <c r="AN2" s="128"/>
      <c r="AO2" s="128"/>
    </row>
    <row r="3" spans="1:41" s="61" customFormat="1" hidden="1" outlineLevel="1" x14ac:dyDescent="0.35">
      <c r="A3" s="61" t="s">
        <v>1220</v>
      </c>
      <c r="L3" s="128"/>
      <c r="M3" s="128"/>
      <c r="O3" s="129"/>
      <c r="P3" s="129"/>
      <c r="Q3" s="129"/>
      <c r="R3" s="130"/>
      <c r="S3" s="128"/>
      <c r="T3" s="128"/>
      <c r="U3" s="128"/>
      <c r="X3" s="131"/>
      <c r="AA3" s="128"/>
      <c r="AC3" s="129"/>
      <c r="AD3" s="128"/>
      <c r="AE3" s="128"/>
      <c r="AF3" s="128"/>
      <c r="AG3" s="128"/>
      <c r="AH3" s="128"/>
      <c r="AI3" s="128"/>
      <c r="AJ3" s="128"/>
      <c r="AK3" s="128"/>
      <c r="AL3" s="128"/>
      <c r="AM3" s="128"/>
      <c r="AN3" s="128"/>
      <c r="AO3" s="128"/>
    </row>
    <row r="4" spans="1:41" s="61" customFormat="1" hidden="1" outlineLevel="1" x14ac:dyDescent="0.35">
      <c r="A4" s="61" t="e" vm="1">
        <v>#VALUE!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132"/>
      <c r="O4" s="99"/>
      <c r="P4" s="133"/>
      <c r="Q4" s="133"/>
      <c r="R4" s="133"/>
      <c r="S4" s="133"/>
      <c r="T4" s="133"/>
      <c r="U4" s="133"/>
      <c r="V4" s="99"/>
      <c r="W4" s="99"/>
      <c r="X4" s="134"/>
      <c r="Y4" s="99"/>
      <c r="Z4" s="99"/>
      <c r="AA4" s="99"/>
      <c r="AB4" s="99"/>
      <c r="AC4" s="134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</row>
    <row r="5" spans="1:41" ht="21" customHeight="1" collapsed="1" x14ac:dyDescent="0.45">
      <c r="A5" s="176" t="s">
        <v>1221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76"/>
      <c r="AI5" s="176"/>
      <c r="AJ5" s="176"/>
      <c r="AK5" s="176"/>
      <c r="AL5" s="176"/>
      <c r="AM5" s="176"/>
      <c r="AN5" s="176"/>
      <c r="AO5" s="176"/>
    </row>
    <row r="6" spans="1:41" ht="15.5" x14ac:dyDescent="0.35">
      <c r="B6" s="5"/>
      <c r="C6" s="5"/>
      <c r="D6" s="5"/>
      <c r="E6" s="5"/>
      <c r="F6" s="5"/>
      <c r="G6" s="5"/>
      <c r="H6" s="5"/>
      <c r="I6" s="5"/>
      <c r="L6" s="79"/>
      <c r="M6" s="79"/>
      <c r="N6" s="89" t="s">
        <v>1222</v>
      </c>
      <c r="O6" s="104"/>
      <c r="P6" s="104"/>
      <c r="Q6" s="105"/>
      <c r="R6" s="6"/>
      <c r="AA6" s="5"/>
    </row>
    <row r="7" spans="1:41" ht="15.5" x14ac:dyDescent="0.35">
      <c r="B7" s="5"/>
      <c r="C7" s="5"/>
      <c r="D7" s="5"/>
      <c r="E7" s="5"/>
      <c r="F7" s="5"/>
      <c r="G7" s="5"/>
      <c r="H7" s="5"/>
      <c r="I7" s="5"/>
      <c r="L7" s="79"/>
      <c r="M7" s="79"/>
      <c r="N7" s="18" t="s">
        <v>1220</v>
      </c>
      <c r="O7" s="26"/>
      <c r="P7" s="26"/>
      <c r="Q7" s="27"/>
      <c r="R7" s="6"/>
      <c r="AA7" s="5"/>
    </row>
    <row r="8" spans="1:41" ht="15.5" x14ac:dyDescent="0.35">
      <c r="B8" s="5"/>
      <c r="C8" s="5"/>
      <c r="D8" s="5"/>
      <c r="E8" s="5"/>
      <c r="F8" s="5"/>
      <c r="G8" s="5"/>
      <c r="H8" s="5"/>
      <c r="I8" s="5"/>
      <c r="N8" s="80"/>
      <c r="O8" s="6"/>
      <c r="P8" s="6"/>
      <c r="Q8" s="6"/>
      <c r="R8" s="6"/>
      <c r="AA8" s="5"/>
    </row>
    <row r="9" spans="1:41" hidden="1" outlineLevel="1" x14ac:dyDescent="0.35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6"/>
      <c r="O9" s="15"/>
      <c r="P9" s="17"/>
      <c r="Q9" s="17"/>
      <c r="R9" s="17"/>
      <c r="S9" s="17"/>
      <c r="T9" s="17"/>
      <c r="U9" s="17"/>
      <c r="V9" s="15"/>
      <c r="W9" s="15"/>
      <c r="X9" s="74"/>
      <c r="Y9" s="15"/>
      <c r="Z9" s="15"/>
      <c r="AA9" s="15"/>
      <c r="AB9" s="15"/>
      <c r="AC9" s="74"/>
    </row>
    <row r="10" spans="1:41" s="8" customFormat="1" ht="52.5" collapsed="1" x14ac:dyDescent="0.35">
      <c r="A10" s="7" t="s">
        <v>844</v>
      </c>
      <c r="B10" s="7" t="s">
        <v>18</v>
      </c>
      <c r="C10" s="7" t="s">
        <v>19</v>
      </c>
      <c r="D10" s="7" t="s">
        <v>20</v>
      </c>
      <c r="E10" s="7" t="s">
        <v>21</v>
      </c>
      <c r="F10" s="7" t="s">
        <v>22</v>
      </c>
      <c r="G10" s="7" t="s">
        <v>23</v>
      </c>
      <c r="H10" s="7" t="s">
        <v>24</v>
      </c>
      <c r="I10" s="7" t="s">
        <v>74</v>
      </c>
      <c r="J10" s="7" t="s">
        <v>25</v>
      </c>
      <c r="K10" s="7"/>
      <c r="L10" s="156" t="s">
        <v>26</v>
      </c>
      <c r="M10" s="157"/>
      <c r="N10" s="158" t="s">
        <v>27</v>
      </c>
      <c r="O10" s="159" t="s">
        <v>28</v>
      </c>
      <c r="P10" s="159" t="s">
        <v>29</v>
      </c>
      <c r="Q10" s="159" t="s">
        <v>30</v>
      </c>
      <c r="R10" s="164" t="s">
        <v>12</v>
      </c>
      <c r="S10" s="160" t="s">
        <v>8</v>
      </c>
      <c r="T10" s="160" t="s">
        <v>9</v>
      </c>
      <c r="U10" s="160" t="s">
        <v>7</v>
      </c>
      <c r="V10" s="165" t="s">
        <v>31</v>
      </c>
      <c r="W10" s="165" t="s">
        <v>32</v>
      </c>
      <c r="X10" s="166" t="s">
        <v>33</v>
      </c>
      <c r="Y10" s="165" t="s">
        <v>34</v>
      </c>
      <c r="Z10" s="165" t="s">
        <v>35</v>
      </c>
      <c r="AA10" s="157" t="s">
        <v>36</v>
      </c>
      <c r="AB10" s="165" t="s">
        <v>37</v>
      </c>
      <c r="AC10" s="159" t="s">
        <v>38</v>
      </c>
      <c r="AD10" s="157" t="s">
        <v>39</v>
      </c>
      <c r="AE10" s="167" t="s">
        <v>40</v>
      </c>
      <c r="AF10" s="167" t="s">
        <v>41</v>
      </c>
      <c r="AG10" s="157" t="s">
        <v>1216</v>
      </c>
      <c r="AH10" s="157" t="s">
        <v>1217</v>
      </c>
      <c r="AI10" s="157" t="s">
        <v>1218</v>
      </c>
      <c r="AJ10" s="161" t="s">
        <v>1219</v>
      </c>
      <c r="AK10" s="87" t="s">
        <v>1223</v>
      </c>
      <c r="AL10" s="87" t="s">
        <v>1223</v>
      </c>
      <c r="AM10" s="87" t="s">
        <v>1223</v>
      </c>
      <c r="AN10" s="87" t="s">
        <v>1223</v>
      </c>
      <c r="AO10" s="88" t="s">
        <v>1223</v>
      </c>
    </row>
    <row r="11" spans="1:41" x14ac:dyDescent="0.35">
      <c r="A11" s="9">
        <v>123</v>
      </c>
      <c r="B11" s="9" t="b">
        <v>1</v>
      </c>
      <c r="C11" s="9" t="b">
        <v>0</v>
      </c>
      <c r="D11" s="9">
        <v>0</v>
      </c>
      <c r="E11" s="9">
        <v>0</v>
      </c>
      <c r="F11" s="9">
        <v>1</v>
      </c>
      <c r="G11" s="9">
        <v>1</v>
      </c>
      <c r="H11" s="9" t="b">
        <v>1</v>
      </c>
      <c r="I11" s="9" t="b">
        <v>0</v>
      </c>
      <c r="J11" s="9">
        <v>1</v>
      </c>
      <c r="K11" s="9"/>
      <c r="L11" s="21">
        <v>1</v>
      </c>
      <c r="M11" s="94" t="s">
        <v>1</v>
      </c>
      <c r="N11" s="9" t="s">
        <v>974</v>
      </c>
      <c r="O11" s="19">
        <v>4</v>
      </c>
      <c r="P11" s="19">
        <v>0</v>
      </c>
      <c r="Q11" s="19">
        <v>4</v>
      </c>
      <c r="R11" s="28">
        <v>1</v>
      </c>
      <c r="S11" s="19" t="s">
        <v>975</v>
      </c>
      <c r="T11" s="19" t="s">
        <v>976</v>
      </c>
      <c r="U11" s="19" t="s">
        <v>977</v>
      </c>
      <c r="V11" s="168">
        <v>1615440724</v>
      </c>
      <c r="W11" s="136" t="b">
        <v>1</v>
      </c>
      <c r="X11" s="9">
        <v>188</v>
      </c>
      <c r="Y11" s="11" t="b">
        <v>1</v>
      </c>
      <c r="Z11" s="11" t="b">
        <v>1</v>
      </c>
      <c r="AA11" s="13" t="s">
        <v>727</v>
      </c>
      <c r="AB11" s="169" t="b">
        <v>1</v>
      </c>
      <c r="AC11" s="19">
        <v>2</v>
      </c>
      <c r="AD11" s="13" t="s">
        <v>697</v>
      </c>
      <c r="AE11" s="170" t="b">
        <v>1</v>
      </c>
      <c r="AF11" s="170" t="b">
        <v>1</v>
      </c>
      <c r="AG11" s="13" t="s">
        <v>685</v>
      </c>
      <c r="AH11" s="13" t="s">
        <v>697</v>
      </c>
      <c r="AI11" s="13" t="s">
        <v>727</v>
      </c>
      <c r="AJ11" s="13" t="s">
        <v>731</v>
      </c>
      <c r="AK11" s="13"/>
      <c r="AL11" s="13"/>
      <c r="AM11" s="13"/>
      <c r="AN11" s="13"/>
      <c r="AO11" s="20"/>
    </row>
    <row r="12" spans="1:41" x14ac:dyDescent="0.35">
      <c r="A12" s="9">
        <v>316</v>
      </c>
      <c r="B12" s="9" t="b">
        <v>1</v>
      </c>
      <c r="C12" s="9" t="b">
        <v>0</v>
      </c>
      <c r="D12" s="9">
        <v>0</v>
      </c>
      <c r="E12" s="9">
        <v>0</v>
      </c>
      <c r="F12" s="9">
        <v>1</v>
      </c>
      <c r="G12" s="9">
        <v>2</v>
      </c>
      <c r="H12" s="9" t="b">
        <v>1</v>
      </c>
      <c r="I12" s="9" t="b">
        <v>1</v>
      </c>
      <c r="J12" s="9">
        <v>2</v>
      </c>
      <c r="K12" s="9"/>
      <c r="L12" s="21">
        <v>1</v>
      </c>
      <c r="M12" s="94" t="s">
        <v>1</v>
      </c>
      <c r="N12" s="9" t="s">
        <v>978</v>
      </c>
      <c r="O12" s="19">
        <v>4</v>
      </c>
      <c r="P12" s="19">
        <v>0</v>
      </c>
      <c r="Q12" s="19">
        <v>4</v>
      </c>
      <c r="R12" s="28">
        <v>1</v>
      </c>
      <c r="S12" s="14" t="s">
        <v>975</v>
      </c>
      <c r="T12" s="14" t="s">
        <v>976</v>
      </c>
      <c r="U12" s="14" t="s">
        <v>979</v>
      </c>
      <c r="V12" s="168">
        <v>1079008493</v>
      </c>
      <c r="W12" s="168" t="b">
        <v>1</v>
      </c>
      <c r="X12" s="9">
        <v>159</v>
      </c>
      <c r="Y12" s="9" t="b">
        <v>1</v>
      </c>
      <c r="Z12" s="11" t="b">
        <v>1</v>
      </c>
      <c r="AA12" s="13" t="s">
        <v>727</v>
      </c>
      <c r="AB12" s="169" t="b">
        <v>1</v>
      </c>
      <c r="AC12" s="19">
        <v>3</v>
      </c>
      <c r="AD12" s="13" t="s">
        <v>697</v>
      </c>
      <c r="AE12" s="170" t="b">
        <v>1</v>
      </c>
      <c r="AF12" s="170" t="b">
        <v>1</v>
      </c>
      <c r="AG12" s="13" t="s">
        <v>685</v>
      </c>
      <c r="AH12" s="13" t="s">
        <v>697</v>
      </c>
      <c r="AI12" s="13" t="s">
        <v>727</v>
      </c>
      <c r="AJ12" s="20" t="s">
        <v>731</v>
      </c>
      <c r="AK12" s="13"/>
      <c r="AL12" s="13"/>
      <c r="AM12" s="13"/>
      <c r="AN12" s="13"/>
      <c r="AO12" s="20"/>
    </row>
    <row r="13" spans="1:41" x14ac:dyDescent="0.35">
      <c r="A13" s="9">
        <v>97</v>
      </c>
      <c r="B13" s="9" t="b">
        <v>1</v>
      </c>
      <c r="C13" s="9" t="b">
        <v>0</v>
      </c>
      <c r="D13" s="9">
        <v>0</v>
      </c>
      <c r="E13" s="9">
        <v>0</v>
      </c>
      <c r="F13" s="9">
        <v>1</v>
      </c>
      <c r="G13" s="9">
        <v>3</v>
      </c>
      <c r="H13" s="9" t="b">
        <v>1</v>
      </c>
      <c r="I13" s="9" t="b">
        <v>0</v>
      </c>
      <c r="J13" s="9">
        <v>3</v>
      </c>
      <c r="K13" s="9"/>
      <c r="L13" s="21">
        <v>1</v>
      </c>
      <c r="M13" s="94" t="s">
        <v>1</v>
      </c>
      <c r="N13" s="9" t="s">
        <v>980</v>
      </c>
      <c r="O13" s="19">
        <v>4</v>
      </c>
      <c r="P13" s="19">
        <v>0</v>
      </c>
      <c r="Q13" s="19">
        <v>4</v>
      </c>
      <c r="R13" s="28">
        <v>1</v>
      </c>
      <c r="S13" s="14" t="s">
        <v>975</v>
      </c>
      <c r="T13" s="14" t="s">
        <v>981</v>
      </c>
      <c r="U13" s="14" t="s">
        <v>977</v>
      </c>
      <c r="V13" s="168">
        <v>773459689</v>
      </c>
      <c r="W13" s="168" t="b">
        <v>1</v>
      </c>
      <c r="X13" s="9">
        <v>168</v>
      </c>
      <c r="Y13" s="9" t="b">
        <v>1</v>
      </c>
      <c r="Z13" s="11" t="b">
        <v>1</v>
      </c>
      <c r="AA13" s="13" t="s">
        <v>727</v>
      </c>
      <c r="AB13" s="169" t="b">
        <v>1</v>
      </c>
      <c r="AC13" s="19">
        <v>3</v>
      </c>
      <c r="AD13" s="13" t="s">
        <v>685</v>
      </c>
      <c r="AE13" s="170" t="b">
        <v>1</v>
      </c>
      <c r="AF13" s="170" t="b">
        <v>1</v>
      </c>
      <c r="AG13" s="13" t="s">
        <v>685</v>
      </c>
      <c r="AH13" s="13" t="s">
        <v>697</v>
      </c>
      <c r="AI13" s="13" t="s">
        <v>727</v>
      </c>
      <c r="AJ13" s="20" t="s">
        <v>731</v>
      </c>
      <c r="AK13" s="13"/>
      <c r="AL13" s="13"/>
      <c r="AM13" s="13"/>
      <c r="AN13" s="13"/>
      <c r="AO13" s="20"/>
    </row>
    <row r="14" spans="1:41" s="10" customFormat="1" x14ac:dyDescent="0.35">
      <c r="A14" s="9">
        <v>211</v>
      </c>
      <c r="B14" s="9" t="b">
        <v>1</v>
      </c>
      <c r="C14" s="9" t="b">
        <v>0</v>
      </c>
      <c r="D14" s="9">
        <v>0</v>
      </c>
      <c r="E14" s="9">
        <v>0</v>
      </c>
      <c r="F14" s="9">
        <v>1</v>
      </c>
      <c r="G14" s="9">
        <v>4</v>
      </c>
      <c r="H14" s="9" t="b">
        <v>1</v>
      </c>
      <c r="I14" s="9" t="b">
        <v>0</v>
      </c>
      <c r="J14" s="9">
        <v>4</v>
      </c>
      <c r="K14" s="9"/>
      <c r="L14" s="21">
        <v>1</v>
      </c>
      <c r="M14" s="94" t="s">
        <v>1</v>
      </c>
      <c r="N14" s="9" t="s">
        <v>982</v>
      </c>
      <c r="O14" s="19">
        <v>4</v>
      </c>
      <c r="P14" s="19">
        <v>0</v>
      </c>
      <c r="Q14" s="19">
        <v>4</v>
      </c>
      <c r="R14" s="28">
        <v>1</v>
      </c>
      <c r="S14" s="14" t="s">
        <v>975</v>
      </c>
      <c r="T14" s="14" t="s">
        <v>976</v>
      </c>
      <c r="U14" s="14" t="s">
        <v>977</v>
      </c>
      <c r="V14" s="168">
        <v>689666464</v>
      </c>
      <c r="W14" s="168" t="b">
        <v>0</v>
      </c>
      <c r="X14" s="9" t="s">
        <v>1</v>
      </c>
      <c r="Y14" s="9" t="b">
        <v>1</v>
      </c>
      <c r="Z14" s="11" t="b">
        <v>1</v>
      </c>
      <c r="AA14" s="13" t="s">
        <v>1</v>
      </c>
      <c r="AB14" s="169" t="b">
        <v>0</v>
      </c>
      <c r="AC14" s="19">
        <v>4</v>
      </c>
      <c r="AD14" s="13" t="s">
        <v>717</v>
      </c>
      <c r="AE14" s="170" t="b">
        <v>0</v>
      </c>
      <c r="AF14" s="170" t="b">
        <v>0</v>
      </c>
      <c r="AG14" s="13" t="s">
        <v>685</v>
      </c>
      <c r="AH14" s="13" t="s">
        <v>697</v>
      </c>
      <c r="AI14" s="13" t="s">
        <v>727</v>
      </c>
      <c r="AJ14" s="20" t="s">
        <v>731</v>
      </c>
      <c r="AK14" s="13"/>
      <c r="AL14" s="13"/>
      <c r="AM14" s="13"/>
      <c r="AN14" s="13"/>
      <c r="AO14" s="20"/>
    </row>
    <row r="15" spans="1:41" x14ac:dyDescent="0.35">
      <c r="A15" s="9">
        <v>103</v>
      </c>
      <c r="B15" s="9" t="b">
        <v>1</v>
      </c>
      <c r="C15" s="9" t="b">
        <v>0</v>
      </c>
      <c r="D15" s="9">
        <v>0</v>
      </c>
      <c r="E15" s="9">
        <v>0</v>
      </c>
      <c r="F15" s="9">
        <v>1</v>
      </c>
      <c r="G15" s="9">
        <v>5</v>
      </c>
      <c r="H15" s="9" t="b">
        <v>1</v>
      </c>
      <c r="I15" s="9" t="b">
        <v>0</v>
      </c>
      <c r="J15" s="9">
        <v>5</v>
      </c>
      <c r="K15" s="9"/>
      <c r="L15" s="21">
        <v>1</v>
      </c>
      <c r="M15" s="94" t="s">
        <v>1</v>
      </c>
      <c r="N15" s="9" t="s">
        <v>983</v>
      </c>
      <c r="O15" s="19">
        <v>4</v>
      </c>
      <c r="P15" s="19">
        <v>0</v>
      </c>
      <c r="Q15" s="19">
        <v>4</v>
      </c>
      <c r="R15" s="28">
        <v>1</v>
      </c>
      <c r="S15" s="14" t="s">
        <v>977</v>
      </c>
      <c r="T15" s="14" t="s">
        <v>976</v>
      </c>
      <c r="U15" s="14" t="s">
        <v>977</v>
      </c>
      <c r="V15" s="168">
        <v>673492664</v>
      </c>
      <c r="W15" s="168" t="b">
        <v>1</v>
      </c>
      <c r="X15" s="9">
        <v>177</v>
      </c>
      <c r="Y15" s="9" t="b">
        <v>1</v>
      </c>
      <c r="Z15" s="11" t="b">
        <v>1</v>
      </c>
      <c r="AA15" s="13" t="s">
        <v>685</v>
      </c>
      <c r="AB15" s="169" t="b">
        <v>1</v>
      </c>
      <c r="AC15" s="19">
        <v>3</v>
      </c>
      <c r="AD15" s="13" t="s">
        <v>697</v>
      </c>
      <c r="AE15" s="170" t="b">
        <v>1</v>
      </c>
      <c r="AF15" s="170" t="b">
        <v>1</v>
      </c>
      <c r="AG15" s="13" t="s">
        <v>685</v>
      </c>
      <c r="AH15" s="13" t="s">
        <v>697</v>
      </c>
      <c r="AI15" s="13" t="s">
        <v>727</v>
      </c>
      <c r="AJ15" s="20" t="s">
        <v>731</v>
      </c>
      <c r="AK15" s="13"/>
      <c r="AL15" s="13"/>
      <c r="AM15" s="13"/>
      <c r="AN15" s="13"/>
      <c r="AO15" s="20"/>
    </row>
    <row r="16" spans="1:41" x14ac:dyDescent="0.35">
      <c r="A16" s="9">
        <v>153</v>
      </c>
      <c r="B16" s="9" t="b">
        <v>1</v>
      </c>
      <c r="C16" s="9" t="b">
        <v>0</v>
      </c>
      <c r="D16" s="9">
        <v>0</v>
      </c>
      <c r="E16" s="9">
        <v>0</v>
      </c>
      <c r="F16" s="9">
        <v>6</v>
      </c>
      <c r="G16" s="9">
        <v>1</v>
      </c>
      <c r="H16" s="9" t="b">
        <v>0</v>
      </c>
      <c r="I16" s="9" t="b">
        <v>0</v>
      </c>
      <c r="J16" s="9">
        <v>6</v>
      </c>
      <c r="K16" s="9"/>
      <c r="L16" s="21">
        <v>6</v>
      </c>
      <c r="M16" s="94" t="s">
        <v>1</v>
      </c>
      <c r="N16" s="9" t="s">
        <v>984</v>
      </c>
      <c r="O16" s="19">
        <v>3</v>
      </c>
      <c r="P16" s="19">
        <v>0</v>
      </c>
      <c r="Q16" s="19">
        <v>3</v>
      </c>
      <c r="R16" s="28">
        <v>0.75</v>
      </c>
      <c r="S16" s="14" t="s">
        <v>977</v>
      </c>
      <c r="T16" s="14" t="s">
        <v>976</v>
      </c>
      <c r="U16" s="14" t="s">
        <v>979</v>
      </c>
      <c r="V16" s="168">
        <v>2112354056</v>
      </c>
      <c r="W16" s="168" t="b">
        <v>1</v>
      </c>
      <c r="X16" s="9" t="s">
        <v>1</v>
      </c>
      <c r="Y16" s="9" t="b">
        <v>1</v>
      </c>
      <c r="Z16" s="11" t="b">
        <v>1</v>
      </c>
      <c r="AA16" s="13" t="s">
        <v>681</v>
      </c>
      <c r="AB16" s="169" t="b">
        <v>0</v>
      </c>
      <c r="AC16" s="19">
        <v>0</v>
      </c>
      <c r="AD16" s="13" t="s">
        <v>701</v>
      </c>
      <c r="AE16" s="170" t="b">
        <v>0</v>
      </c>
      <c r="AF16" s="170" t="b">
        <v>0</v>
      </c>
      <c r="AG16" s="13" t="s">
        <v>685</v>
      </c>
      <c r="AH16" s="13" t="s">
        <v>681</v>
      </c>
      <c r="AI16" s="13" t="s">
        <v>727</v>
      </c>
      <c r="AJ16" s="20" t="s">
        <v>731</v>
      </c>
      <c r="AK16" s="13"/>
      <c r="AL16" s="13"/>
      <c r="AM16" s="13"/>
      <c r="AN16" s="13"/>
      <c r="AO16" s="20"/>
    </row>
    <row r="17" spans="1:41" x14ac:dyDescent="0.35">
      <c r="A17" s="9">
        <v>227</v>
      </c>
      <c r="B17" s="9" t="b">
        <v>1</v>
      </c>
      <c r="C17" s="9" t="b">
        <v>0</v>
      </c>
      <c r="D17" s="9">
        <v>0</v>
      </c>
      <c r="E17" s="9">
        <v>0</v>
      </c>
      <c r="F17" s="9">
        <v>6</v>
      </c>
      <c r="G17" s="9">
        <v>2</v>
      </c>
      <c r="H17" s="9" t="b">
        <v>0</v>
      </c>
      <c r="I17" s="9" t="b">
        <v>0</v>
      </c>
      <c r="J17" s="9">
        <v>7</v>
      </c>
      <c r="K17" s="9"/>
      <c r="L17" s="21">
        <v>6</v>
      </c>
      <c r="M17" s="94" t="s">
        <v>1</v>
      </c>
      <c r="N17" s="9" t="s">
        <v>985</v>
      </c>
      <c r="O17" s="19">
        <v>3</v>
      </c>
      <c r="P17" s="19">
        <v>0</v>
      </c>
      <c r="Q17" s="19">
        <v>3</v>
      </c>
      <c r="R17" s="28">
        <v>0.75</v>
      </c>
      <c r="S17" s="14" t="s">
        <v>975</v>
      </c>
      <c r="T17" s="14" t="s">
        <v>976</v>
      </c>
      <c r="U17" s="14" t="s">
        <v>977</v>
      </c>
      <c r="V17" s="168">
        <v>2094137574</v>
      </c>
      <c r="W17" s="168" t="b">
        <v>1</v>
      </c>
      <c r="X17" s="9" t="s">
        <v>1</v>
      </c>
      <c r="Y17" s="9" t="b">
        <v>1</v>
      </c>
      <c r="Z17" s="11" t="b">
        <v>1</v>
      </c>
      <c r="AA17" s="13" t="s">
        <v>727</v>
      </c>
      <c r="AB17" s="169" t="b">
        <v>1</v>
      </c>
      <c r="AC17" s="19">
        <v>0</v>
      </c>
      <c r="AD17" s="13" t="s">
        <v>697</v>
      </c>
      <c r="AE17" s="170" t="b">
        <v>0</v>
      </c>
      <c r="AF17" s="170" t="b">
        <v>1</v>
      </c>
      <c r="AG17" s="13" t="s">
        <v>685</v>
      </c>
      <c r="AH17" s="13" t="s">
        <v>681</v>
      </c>
      <c r="AI17" s="13" t="s">
        <v>727</v>
      </c>
      <c r="AJ17" s="20" t="s">
        <v>731</v>
      </c>
      <c r="AK17" s="13"/>
      <c r="AL17" s="13"/>
      <c r="AM17" s="13"/>
      <c r="AN17" s="13"/>
      <c r="AO17" s="20"/>
    </row>
    <row r="18" spans="1:41" x14ac:dyDescent="0.35">
      <c r="A18" s="9">
        <v>17</v>
      </c>
      <c r="B18" s="9" t="b">
        <v>1</v>
      </c>
      <c r="C18" s="9" t="b">
        <v>1</v>
      </c>
      <c r="D18" s="9">
        <v>0</v>
      </c>
      <c r="E18" s="9">
        <v>0</v>
      </c>
      <c r="F18" s="9">
        <v>6</v>
      </c>
      <c r="G18" s="9">
        <v>3</v>
      </c>
      <c r="H18" s="9" t="b">
        <v>0</v>
      </c>
      <c r="I18" s="9" t="b">
        <v>0</v>
      </c>
      <c r="J18" s="9">
        <v>8</v>
      </c>
      <c r="K18" s="9"/>
      <c r="L18" s="21">
        <v>6</v>
      </c>
      <c r="M18" s="94" t="s">
        <v>1</v>
      </c>
      <c r="N18" s="9" t="s">
        <v>986</v>
      </c>
      <c r="O18" s="19">
        <v>3</v>
      </c>
      <c r="P18" s="19">
        <v>0</v>
      </c>
      <c r="Q18" s="19">
        <v>3</v>
      </c>
      <c r="R18" s="28">
        <v>0.75</v>
      </c>
      <c r="S18" s="14" t="s">
        <v>975</v>
      </c>
      <c r="T18" s="14" t="s">
        <v>981</v>
      </c>
      <c r="U18" s="14" t="s">
        <v>987</v>
      </c>
      <c r="V18" s="168">
        <v>2066806002</v>
      </c>
      <c r="W18" s="168" t="b">
        <v>1</v>
      </c>
      <c r="X18" s="9" t="s">
        <v>1</v>
      </c>
      <c r="Y18" s="9" t="b">
        <v>1</v>
      </c>
      <c r="Z18" s="11" t="b">
        <v>1</v>
      </c>
      <c r="AA18" s="13" t="s">
        <v>681</v>
      </c>
      <c r="AB18" s="169" t="b">
        <v>0</v>
      </c>
      <c r="AC18" s="19">
        <v>2</v>
      </c>
      <c r="AD18" s="13" t="s">
        <v>1</v>
      </c>
      <c r="AE18" s="170" t="b">
        <v>0</v>
      </c>
      <c r="AF18" s="170" t="b">
        <v>0</v>
      </c>
      <c r="AG18" s="13" t="s">
        <v>685</v>
      </c>
      <c r="AH18" s="13" t="s">
        <v>681</v>
      </c>
      <c r="AI18" s="13" t="s">
        <v>727</v>
      </c>
      <c r="AJ18" s="20" t="s">
        <v>731</v>
      </c>
      <c r="AK18" s="13"/>
      <c r="AL18" s="13"/>
      <c r="AM18" s="13"/>
      <c r="AN18" s="13"/>
      <c r="AO18" s="20"/>
    </row>
    <row r="19" spans="1:41" x14ac:dyDescent="0.35">
      <c r="A19" s="9">
        <v>311</v>
      </c>
      <c r="B19" s="9" t="b">
        <v>1</v>
      </c>
      <c r="C19" s="9" t="b">
        <v>1</v>
      </c>
      <c r="D19" s="9">
        <v>0</v>
      </c>
      <c r="E19" s="9">
        <v>0</v>
      </c>
      <c r="F19" s="9">
        <v>6</v>
      </c>
      <c r="G19" s="9">
        <v>4</v>
      </c>
      <c r="H19" s="9" t="b">
        <v>0</v>
      </c>
      <c r="I19" s="9" t="b">
        <v>0</v>
      </c>
      <c r="J19" s="9">
        <v>9</v>
      </c>
      <c r="K19" s="9"/>
      <c r="L19" s="21">
        <v>6</v>
      </c>
      <c r="M19" s="94" t="s">
        <v>1</v>
      </c>
      <c r="N19" s="9" t="s">
        <v>988</v>
      </c>
      <c r="O19" s="19">
        <v>3</v>
      </c>
      <c r="P19" s="19">
        <v>0</v>
      </c>
      <c r="Q19" s="19">
        <v>3</v>
      </c>
      <c r="R19" s="28">
        <v>0.75</v>
      </c>
      <c r="S19" s="14" t="s">
        <v>975</v>
      </c>
      <c r="T19" s="14" t="s">
        <v>976</v>
      </c>
      <c r="U19" s="14" t="s">
        <v>977</v>
      </c>
      <c r="V19" s="168">
        <v>2060209393</v>
      </c>
      <c r="W19" s="168" t="b">
        <v>1</v>
      </c>
      <c r="X19" s="9" t="s">
        <v>1</v>
      </c>
      <c r="Y19" s="9" t="b">
        <v>1</v>
      </c>
      <c r="Z19" s="11" t="b">
        <v>1</v>
      </c>
      <c r="AA19" s="13" t="s">
        <v>681</v>
      </c>
      <c r="AB19" s="169" t="b">
        <v>0</v>
      </c>
      <c r="AC19" s="19">
        <v>0</v>
      </c>
      <c r="AD19" s="13" t="s">
        <v>720</v>
      </c>
      <c r="AE19" s="170" t="b">
        <v>0</v>
      </c>
      <c r="AF19" s="170" t="b">
        <v>0</v>
      </c>
      <c r="AG19" s="13" t="s">
        <v>685</v>
      </c>
      <c r="AH19" s="13" t="s">
        <v>681</v>
      </c>
      <c r="AI19" s="13" t="s">
        <v>727</v>
      </c>
      <c r="AJ19" s="20" t="s">
        <v>731</v>
      </c>
      <c r="AK19" s="13"/>
      <c r="AL19" s="13"/>
      <c r="AM19" s="13"/>
      <c r="AN19" s="13"/>
      <c r="AO19" s="20"/>
    </row>
    <row r="20" spans="1:41" x14ac:dyDescent="0.35">
      <c r="A20" s="9">
        <v>147</v>
      </c>
      <c r="B20" s="9" t="b">
        <v>1</v>
      </c>
      <c r="C20" s="9" t="b">
        <v>0</v>
      </c>
      <c r="D20" s="9">
        <v>0</v>
      </c>
      <c r="E20" s="9">
        <v>0</v>
      </c>
      <c r="F20" s="9">
        <v>6</v>
      </c>
      <c r="G20" s="9">
        <v>5</v>
      </c>
      <c r="H20" s="9" t="b">
        <v>0</v>
      </c>
      <c r="I20" s="9" t="b">
        <v>0</v>
      </c>
      <c r="J20" s="9">
        <v>10</v>
      </c>
      <c r="K20" s="9"/>
      <c r="L20" s="21">
        <v>6</v>
      </c>
      <c r="M20" s="94" t="s">
        <v>1</v>
      </c>
      <c r="N20" s="9" t="s">
        <v>989</v>
      </c>
      <c r="O20" s="19">
        <v>3</v>
      </c>
      <c r="P20" s="19">
        <v>0</v>
      </c>
      <c r="Q20" s="19">
        <v>3</v>
      </c>
      <c r="R20" s="28">
        <v>0.75</v>
      </c>
      <c r="S20" s="14" t="s">
        <v>975</v>
      </c>
      <c r="T20" s="14" t="s">
        <v>976</v>
      </c>
      <c r="U20" s="14" t="s">
        <v>987</v>
      </c>
      <c r="V20" s="168">
        <v>1987210995</v>
      </c>
      <c r="W20" s="168" t="b">
        <v>1</v>
      </c>
      <c r="X20" s="9" t="s">
        <v>1</v>
      </c>
      <c r="Y20" s="9" t="b">
        <v>1</v>
      </c>
      <c r="Z20" s="11" t="b">
        <v>1</v>
      </c>
      <c r="AA20" s="13" t="s">
        <v>681</v>
      </c>
      <c r="AB20" s="169" t="b">
        <v>0</v>
      </c>
      <c r="AC20" s="19">
        <v>3</v>
      </c>
      <c r="AD20" s="13" t="s">
        <v>673</v>
      </c>
      <c r="AE20" s="170" t="b">
        <v>0</v>
      </c>
      <c r="AF20" s="170" t="b">
        <v>0</v>
      </c>
      <c r="AG20" s="13" t="s">
        <v>685</v>
      </c>
      <c r="AH20" s="13" t="s">
        <v>681</v>
      </c>
      <c r="AI20" s="13" t="s">
        <v>727</v>
      </c>
      <c r="AJ20" s="20" t="s">
        <v>731</v>
      </c>
      <c r="AK20" s="13"/>
      <c r="AL20" s="13"/>
      <c r="AM20" s="13"/>
      <c r="AN20" s="13"/>
      <c r="AO20" s="20"/>
    </row>
    <row r="21" spans="1:41" s="10" customFormat="1" x14ac:dyDescent="0.35">
      <c r="A21" s="9">
        <v>309</v>
      </c>
      <c r="B21" s="9" t="b">
        <v>1</v>
      </c>
      <c r="C21" s="9" t="b">
        <v>0</v>
      </c>
      <c r="D21" s="9">
        <v>0</v>
      </c>
      <c r="E21" s="9">
        <v>0</v>
      </c>
      <c r="F21" s="9">
        <v>6</v>
      </c>
      <c r="G21" s="9">
        <v>1</v>
      </c>
      <c r="H21" s="9" t="b">
        <v>1</v>
      </c>
      <c r="I21" s="9" t="b">
        <v>0</v>
      </c>
      <c r="J21" s="9">
        <v>11</v>
      </c>
      <c r="K21" s="9"/>
      <c r="L21" s="21">
        <v>6</v>
      </c>
      <c r="M21" s="94" t="s">
        <v>1</v>
      </c>
      <c r="N21" s="9" t="s">
        <v>990</v>
      </c>
      <c r="O21" s="19">
        <v>3</v>
      </c>
      <c r="P21" s="19">
        <v>0</v>
      </c>
      <c r="Q21" s="19">
        <v>3</v>
      </c>
      <c r="R21" s="28">
        <v>0.75</v>
      </c>
      <c r="S21" s="14" t="s">
        <v>975</v>
      </c>
      <c r="T21" s="14" t="s">
        <v>981</v>
      </c>
      <c r="U21" s="14" t="s">
        <v>987</v>
      </c>
      <c r="V21" s="168">
        <v>1965457243</v>
      </c>
      <c r="W21" s="168" t="b">
        <v>1</v>
      </c>
      <c r="X21" s="9" t="s">
        <v>1</v>
      </c>
      <c r="Y21" s="9" t="b">
        <v>1</v>
      </c>
      <c r="Z21" s="11" t="b">
        <v>1</v>
      </c>
      <c r="AA21" s="13" t="s">
        <v>693</v>
      </c>
      <c r="AB21" s="169" t="b">
        <v>0</v>
      </c>
      <c r="AC21" s="19">
        <v>0</v>
      </c>
      <c r="AD21" s="13" t="s">
        <v>713</v>
      </c>
      <c r="AE21" s="170" t="b">
        <v>0</v>
      </c>
      <c r="AF21" s="170" t="b">
        <v>0</v>
      </c>
      <c r="AG21" s="13" t="s">
        <v>685</v>
      </c>
      <c r="AH21" s="13" t="s">
        <v>681</v>
      </c>
      <c r="AI21" s="13" t="s">
        <v>727</v>
      </c>
      <c r="AJ21" s="20" t="s">
        <v>731</v>
      </c>
      <c r="AK21" s="13"/>
      <c r="AL21" s="13"/>
      <c r="AM21" s="13"/>
      <c r="AN21" s="13"/>
      <c r="AO21" s="20"/>
    </row>
    <row r="22" spans="1:41" x14ac:dyDescent="0.35">
      <c r="A22" s="9">
        <v>171</v>
      </c>
      <c r="B22" s="9" t="b">
        <v>1</v>
      </c>
      <c r="C22" s="9" t="b">
        <v>0</v>
      </c>
      <c r="D22" s="9">
        <v>0</v>
      </c>
      <c r="E22" s="9">
        <v>0</v>
      </c>
      <c r="F22" s="9">
        <v>6</v>
      </c>
      <c r="G22" s="9">
        <v>2</v>
      </c>
      <c r="H22" s="9" t="b">
        <v>1</v>
      </c>
      <c r="I22" s="9" t="b">
        <v>0</v>
      </c>
      <c r="J22" s="9">
        <v>12</v>
      </c>
      <c r="K22" s="9"/>
      <c r="L22" s="21">
        <v>6</v>
      </c>
      <c r="M22" s="94" t="s">
        <v>1</v>
      </c>
      <c r="N22" s="9" t="s">
        <v>991</v>
      </c>
      <c r="O22" s="19">
        <v>3</v>
      </c>
      <c r="P22" s="19">
        <v>0</v>
      </c>
      <c r="Q22" s="19">
        <v>3</v>
      </c>
      <c r="R22" s="28">
        <v>0.75</v>
      </c>
      <c r="S22" s="14" t="s">
        <v>975</v>
      </c>
      <c r="T22" s="14" t="s">
        <v>981</v>
      </c>
      <c r="U22" s="14" t="s">
        <v>987</v>
      </c>
      <c r="V22" s="168">
        <v>1615708941</v>
      </c>
      <c r="W22" s="168" t="b">
        <v>1</v>
      </c>
      <c r="X22" s="9" t="s">
        <v>1</v>
      </c>
      <c r="Y22" s="9" t="b">
        <v>1</v>
      </c>
      <c r="Z22" s="11" t="b">
        <v>1</v>
      </c>
      <c r="AA22" s="13" t="s">
        <v>681</v>
      </c>
      <c r="AB22" s="169" t="b">
        <v>0</v>
      </c>
      <c r="AC22" s="19">
        <v>0</v>
      </c>
      <c r="AD22" s="13" t="s">
        <v>713</v>
      </c>
      <c r="AE22" s="170" t="b">
        <v>0</v>
      </c>
      <c r="AF22" s="170" t="b">
        <v>0</v>
      </c>
      <c r="AG22" s="13" t="s">
        <v>685</v>
      </c>
      <c r="AH22" s="13" t="s">
        <v>681</v>
      </c>
      <c r="AI22" s="13" t="s">
        <v>727</v>
      </c>
      <c r="AJ22" s="20" t="s">
        <v>731</v>
      </c>
      <c r="AK22" s="13"/>
      <c r="AL22" s="13"/>
      <c r="AM22" s="13"/>
      <c r="AN22" s="13"/>
      <c r="AO22" s="20"/>
    </row>
    <row r="23" spans="1:41" x14ac:dyDescent="0.35">
      <c r="A23" s="9">
        <v>154</v>
      </c>
      <c r="B23" s="9" t="b">
        <v>1</v>
      </c>
      <c r="C23" s="9" t="b">
        <v>0</v>
      </c>
      <c r="D23" s="9">
        <v>0</v>
      </c>
      <c r="E23" s="9">
        <v>0</v>
      </c>
      <c r="F23" s="9">
        <v>6</v>
      </c>
      <c r="G23" s="9">
        <v>3</v>
      </c>
      <c r="H23" s="9" t="b">
        <v>1</v>
      </c>
      <c r="I23" s="9" t="b">
        <v>0</v>
      </c>
      <c r="J23" s="9">
        <v>13</v>
      </c>
      <c r="K23" s="9"/>
      <c r="L23" s="21">
        <v>6</v>
      </c>
      <c r="M23" s="94" t="s">
        <v>1</v>
      </c>
      <c r="N23" s="9" t="s">
        <v>992</v>
      </c>
      <c r="O23" s="19">
        <v>3</v>
      </c>
      <c r="P23" s="19">
        <v>0</v>
      </c>
      <c r="Q23" s="19">
        <v>3</v>
      </c>
      <c r="R23" s="28">
        <v>0.75</v>
      </c>
      <c r="S23" s="14" t="s">
        <v>975</v>
      </c>
      <c r="T23" s="14" t="s">
        <v>976</v>
      </c>
      <c r="U23" s="14" t="s">
        <v>977</v>
      </c>
      <c r="V23" s="168">
        <v>1608310476</v>
      </c>
      <c r="W23" s="168" t="b">
        <v>1</v>
      </c>
      <c r="X23" s="9" t="s">
        <v>1</v>
      </c>
      <c r="Y23" s="9" t="b">
        <v>1</v>
      </c>
      <c r="Z23" s="11" t="b">
        <v>1</v>
      </c>
      <c r="AA23" s="13" t="s">
        <v>681</v>
      </c>
      <c r="AB23" s="169" t="b">
        <v>0</v>
      </c>
      <c r="AC23" s="19">
        <v>1</v>
      </c>
      <c r="AD23" s="13" t="s">
        <v>713</v>
      </c>
      <c r="AE23" s="170" t="b">
        <v>0</v>
      </c>
      <c r="AF23" s="170" t="b">
        <v>0</v>
      </c>
      <c r="AG23" s="13" t="s">
        <v>685</v>
      </c>
      <c r="AH23" s="13" t="s">
        <v>681</v>
      </c>
      <c r="AI23" s="13" t="s">
        <v>727</v>
      </c>
      <c r="AJ23" s="20" t="s">
        <v>731</v>
      </c>
      <c r="AK23" s="13"/>
      <c r="AL23" s="13"/>
      <c r="AM23" s="13"/>
      <c r="AN23" s="13"/>
      <c r="AO23" s="20"/>
    </row>
    <row r="24" spans="1:41" s="10" customFormat="1" x14ac:dyDescent="0.35">
      <c r="A24" s="9">
        <v>39</v>
      </c>
      <c r="B24" s="9" t="b">
        <v>1</v>
      </c>
      <c r="C24" s="9" t="b">
        <v>1</v>
      </c>
      <c r="D24" s="9">
        <v>0</v>
      </c>
      <c r="E24" s="9">
        <v>0</v>
      </c>
      <c r="F24" s="9">
        <v>6</v>
      </c>
      <c r="G24" s="9">
        <v>4</v>
      </c>
      <c r="H24" s="9" t="b">
        <v>1</v>
      </c>
      <c r="I24" s="9" t="b">
        <v>0</v>
      </c>
      <c r="J24" s="9">
        <v>14</v>
      </c>
      <c r="K24" s="9"/>
      <c r="L24" s="21">
        <v>6</v>
      </c>
      <c r="M24" s="94" t="s">
        <v>1</v>
      </c>
      <c r="N24" s="9" t="s">
        <v>993</v>
      </c>
      <c r="O24" s="19">
        <v>3</v>
      </c>
      <c r="P24" s="19">
        <v>0</v>
      </c>
      <c r="Q24" s="19">
        <v>3</v>
      </c>
      <c r="R24" s="28">
        <v>0.75</v>
      </c>
      <c r="S24" s="14" t="s">
        <v>975</v>
      </c>
      <c r="T24" s="14" t="s">
        <v>981</v>
      </c>
      <c r="U24" s="14" t="s">
        <v>977</v>
      </c>
      <c r="V24" s="168">
        <v>1570430006</v>
      </c>
      <c r="W24" s="168" t="b">
        <v>1</v>
      </c>
      <c r="X24" s="9" t="s">
        <v>1</v>
      </c>
      <c r="Y24" s="9" t="b">
        <v>1</v>
      </c>
      <c r="Z24" s="11" t="b">
        <v>1</v>
      </c>
      <c r="AA24" s="13" t="s">
        <v>727</v>
      </c>
      <c r="AB24" s="169" t="b">
        <v>1</v>
      </c>
      <c r="AC24" s="19">
        <v>2</v>
      </c>
      <c r="AD24" s="13" t="s">
        <v>697</v>
      </c>
      <c r="AE24" s="170" t="b">
        <v>1</v>
      </c>
      <c r="AF24" s="170" t="b">
        <v>1</v>
      </c>
      <c r="AG24" s="13" t="s">
        <v>724</v>
      </c>
      <c r="AH24" s="13" t="s">
        <v>697</v>
      </c>
      <c r="AI24" s="13" t="s">
        <v>727</v>
      </c>
      <c r="AJ24" s="20" t="s">
        <v>731</v>
      </c>
      <c r="AK24" s="13"/>
      <c r="AL24" s="13"/>
      <c r="AM24" s="13"/>
      <c r="AN24" s="13"/>
      <c r="AO24" s="20"/>
    </row>
    <row r="25" spans="1:41" s="10" customFormat="1" x14ac:dyDescent="0.35">
      <c r="A25" s="9">
        <v>270</v>
      </c>
      <c r="B25" s="9" t="b">
        <v>1</v>
      </c>
      <c r="C25" s="9" t="b">
        <v>0</v>
      </c>
      <c r="D25" s="9">
        <v>0</v>
      </c>
      <c r="E25" s="9">
        <v>0</v>
      </c>
      <c r="F25" s="9">
        <v>6</v>
      </c>
      <c r="G25" s="9">
        <v>5</v>
      </c>
      <c r="H25" s="9" t="b">
        <v>1</v>
      </c>
      <c r="I25" s="9" t="b">
        <v>0</v>
      </c>
      <c r="J25" s="9">
        <v>15</v>
      </c>
      <c r="K25" s="9"/>
      <c r="L25" s="21">
        <v>6</v>
      </c>
      <c r="M25" s="94" t="s">
        <v>1</v>
      </c>
      <c r="N25" s="9" t="s">
        <v>994</v>
      </c>
      <c r="O25" s="19">
        <v>3</v>
      </c>
      <c r="P25" s="19">
        <v>0</v>
      </c>
      <c r="Q25" s="19">
        <v>3</v>
      </c>
      <c r="R25" s="28">
        <v>0.75</v>
      </c>
      <c r="S25" s="14" t="s">
        <v>1</v>
      </c>
      <c r="T25" s="14" t="s">
        <v>1</v>
      </c>
      <c r="U25" s="14" t="s">
        <v>1</v>
      </c>
      <c r="V25" s="168">
        <v>1563548663</v>
      </c>
      <c r="W25" s="168" t="b">
        <v>1</v>
      </c>
      <c r="X25" s="9" t="s">
        <v>1</v>
      </c>
      <c r="Y25" s="9" t="b">
        <v>1</v>
      </c>
      <c r="Z25" s="11" t="b">
        <v>1</v>
      </c>
      <c r="AA25" s="13" t="s">
        <v>681</v>
      </c>
      <c r="AB25" s="169" t="b">
        <v>0</v>
      </c>
      <c r="AC25" s="19">
        <v>2</v>
      </c>
      <c r="AD25" s="13" t="s">
        <v>1</v>
      </c>
      <c r="AE25" s="170" t="b">
        <v>0</v>
      </c>
      <c r="AF25" s="170" t="b">
        <v>0</v>
      </c>
      <c r="AG25" s="13" t="s">
        <v>685</v>
      </c>
      <c r="AH25" s="13" t="s">
        <v>681</v>
      </c>
      <c r="AI25" s="13" t="s">
        <v>727</v>
      </c>
      <c r="AJ25" s="20" t="s">
        <v>731</v>
      </c>
      <c r="AK25" s="13"/>
      <c r="AL25" s="13"/>
      <c r="AM25" s="13"/>
      <c r="AN25" s="13"/>
      <c r="AO25" s="20"/>
    </row>
    <row r="26" spans="1:41" x14ac:dyDescent="0.35">
      <c r="A26" s="9">
        <v>93</v>
      </c>
      <c r="B26" s="9" t="b">
        <v>1</v>
      </c>
      <c r="C26" s="9" t="b">
        <v>0</v>
      </c>
      <c r="D26" s="9">
        <v>0</v>
      </c>
      <c r="E26" s="9">
        <v>0</v>
      </c>
      <c r="F26" s="9">
        <v>6</v>
      </c>
      <c r="G26" s="9">
        <v>1</v>
      </c>
      <c r="H26" s="9" t="b">
        <v>0</v>
      </c>
      <c r="I26" s="9" t="b">
        <v>0</v>
      </c>
      <c r="J26" s="9">
        <v>16</v>
      </c>
      <c r="K26" s="9"/>
      <c r="L26" s="21">
        <v>6</v>
      </c>
      <c r="M26" s="94" t="s">
        <v>1</v>
      </c>
      <c r="N26" s="9" t="s">
        <v>995</v>
      </c>
      <c r="O26" s="19">
        <v>3</v>
      </c>
      <c r="P26" s="19">
        <v>0</v>
      </c>
      <c r="Q26" s="19">
        <v>3</v>
      </c>
      <c r="R26" s="28">
        <v>0.75</v>
      </c>
      <c r="S26" s="14" t="s">
        <v>975</v>
      </c>
      <c r="T26" s="14" t="s">
        <v>976</v>
      </c>
      <c r="U26" s="14" t="s">
        <v>977</v>
      </c>
      <c r="V26" s="168">
        <v>1438581191</v>
      </c>
      <c r="W26" s="168" t="b">
        <v>1</v>
      </c>
      <c r="X26" s="9" t="s">
        <v>1</v>
      </c>
      <c r="Y26" s="9" t="b">
        <v>1</v>
      </c>
      <c r="Z26" s="11" t="b">
        <v>1</v>
      </c>
      <c r="AA26" s="13" t="s">
        <v>681</v>
      </c>
      <c r="AB26" s="169" t="b">
        <v>0</v>
      </c>
      <c r="AC26" s="19">
        <v>2</v>
      </c>
      <c r="AD26" s="13" t="s">
        <v>717</v>
      </c>
      <c r="AE26" s="170" t="b">
        <v>0</v>
      </c>
      <c r="AF26" s="170" t="b">
        <v>0</v>
      </c>
      <c r="AG26" s="13" t="s">
        <v>685</v>
      </c>
      <c r="AH26" s="13" t="s">
        <v>681</v>
      </c>
      <c r="AI26" s="13" t="s">
        <v>727</v>
      </c>
      <c r="AJ26" s="20" t="s">
        <v>731</v>
      </c>
      <c r="AK26" s="13"/>
      <c r="AL26" s="13"/>
      <c r="AM26" s="13"/>
      <c r="AN26" s="13"/>
      <c r="AO26" s="20"/>
    </row>
    <row r="27" spans="1:41" s="10" customFormat="1" x14ac:dyDescent="0.35">
      <c r="A27" s="9">
        <v>28</v>
      </c>
      <c r="B27" s="9" t="b">
        <v>1</v>
      </c>
      <c r="C27" s="9" t="b">
        <v>0</v>
      </c>
      <c r="D27" s="9">
        <v>0</v>
      </c>
      <c r="E27" s="9">
        <v>0</v>
      </c>
      <c r="F27" s="9">
        <v>6</v>
      </c>
      <c r="G27" s="9">
        <v>2</v>
      </c>
      <c r="H27" s="9" t="b">
        <v>0</v>
      </c>
      <c r="I27" s="9" t="b">
        <v>0</v>
      </c>
      <c r="J27" s="9">
        <v>17</v>
      </c>
      <c r="K27" s="9"/>
      <c r="L27" s="21">
        <v>6</v>
      </c>
      <c r="M27" s="94" t="s">
        <v>1</v>
      </c>
      <c r="N27" s="9" t="s">
        <v>996</v>
      </c>
      <c r="O27" s="19">
        <v>3</v>
      </c>
      <c r="P27" s="19">
        <v>0</v>
      </c>
      <c r="Q27" s="19">
        <v>3</v>
      </c>
      <c r="R27" s="28">
        <v>0.75</v>
      </c>
      <c r="S27" s="14" t="s">
        <v>975</v>
      </c>
      <c r="T27" s="14" t="s">
        <v>976</v>
      </c>
      <c r="U27" s="14" t="s">
        <v>977</v>
      </c>
      <c r="V27" s="168">
        <v>1374792698</v>
      </c>
      <c r="W27" s="168" t="b">
        <v>1</v>
      </c>
      <c r="X27" s="9" t="s">
        <v>1</v>
      </c>
      <c r="Y27" s="9" t="b">
        <v>1</v>
      </c>
      <c r="Z27" s="11" t="b">
        <v>1</v>
      </c>
      <c r="AA27" s="13" t="s">
        <v>681</v>
      </c>
      <c r="AB27" s="169" t="b">
        <v>0</v>
      </c>
      <c r="AC27" s="19">
        <v>1</v>
      </c>
      <c r="AD27" s="13" t="s">
        <v>717</v>
      </c>
      <c r="AE27" s="170" t="b">
        <v>0</v>
      </c>
      <c r="AF27" s="170" t="b">
        <v>0</v>
      </c>
      <c r="AG27" s="13" t="s">
        <v>685</v>
      </c>
      <c r="AH27" s="13" t="s">
        <v>681</v>
      </c>
      <c r="AI27" s="13" t="s">
        <v>727</v>
      </c>
      <c r="AJ27" s="20" t="s">
        <v>731</v>
      </c>
      <c r="AK27" s="13"/>
      <c r="AL27" s="13"/>
      <c r="AM27" s="13"/>
      <c r="AN27" s="13"/>
      <c r="AO27" s="20"/>
    </row>
    <row r="28" spans="1:41" x14ac:dyDescent="0.35">
      <c r="A28" s="9">
        <v>223</v>
      </c>
      <c r="B28" s="9" t="b">
        <v>1</v>
      </c>
      <c r="C28" s="9" t="b">
        <v>0</v>
      </c>
      <c r="D28" s="9">
        <v>0</v>
      </c>
      <c r="E28" s="9">
        <v>0</v>
      </c>
      <c r="F28" s="9">
        <v>6</v>
      </c>
      <c r="G28" s="9">
        <v>3</v>
      </c>
      <c r="H28" s="9" t="b">
        <v>0</v>
      </c>
      <c r="I28" s="9" t="b">
        <v>0</v>
      </c>
      <c r="J28" s="9">
        <v>18</v>
      </c>
      <c r="K28" s="9"/>
      <c r="L28" s="21">
        <v>6</v>
      </c>
      <c r="M28" s="94" t="s">
        <v>1</v>
      </c>
      <c r="N28" s="9" t="s">
        <v>997</v>
      </c>
      <c r="O28" s="19">
        <v>3</v>
      </c>
      <c r="P28" s="19">
        <v>0</v>
      </c>
      <c r="Q28" s="19">
        <v>3</v>
      </c>
      <c r="R28" s="28">
        <v>0.75</v>
      </c>
      <c r="S28" s="14" t="s">
        <v>975</v>
      </c>
      <c r="T28" s="14" t="s">
        <v>976</v>
      </c>
      <c r="U28" s="14" t="s">
        <v>977</v>
      </c>
      <c r="V28" s="168">
        <v>1324715094</v>
      </c>
      <c r="W28" s="168" t="b">
        <v>1</v>
      </c>
      <c r="X28" s="9" t="s">
        <v>1</v>
      </c>
      <c r="Y28" s="9" t="b">
        <v>1</v>
      </c>
      <c r="Z28" s="11" t="b">
        <v>1</v>
      </c>
      <c r="AA28" s="13" t="s">
        <v>681</v>
      </c>
      <c r="AB28" s="169" t="b">
        <v>0</v>
      </c>
      <c r="AC28" s="19">
        <v>0</v>
      </c>
      <c r="AD28" s="13" t="s">
        <v>709</v>
      </c>
      <c r="AE28" s="170" t="b">
        <v>0</v>
      </c>
      <c r="AF28" s="170" t="b">
        <v>0</v>
      </c>
      <c r="AG28" s="13" t="s">
        <v>685</v>
      </c>
      <c r="AH28" s="13" t="s">
        <v>681</v>
      </c>
      <c r="AI28" s="13" t="s">
        <v>727</v>
      </c>
      <c r="AJ28" s="20" t="s">
        <v>731</v>
      </c>
      <c r="AK28" s="13"/>
      <c r="AL28" s="13"/>
      <c r="AM28" s="13"/>
      <c r="AN28" s="13"/>
      <c r="AO28" s="20"/>
    </row>
    <row r="29" spans="1:41" x14ac:dyDescent="0.35">
      <c r="A29" s="9">
        <v>52</v>
      </c>
      <c r="B29" s="9" t="b">
        <v>1</v>
      </c>
      <c r="C29" s="9" t="b">
        <v>0</v>
      </c>
      <c r="D29" s="9">
        <v>0</v>
      </c>
      <c r="E29" s="9">
        <v>0</v>
      </c>
      <c r="F29" s="9">
        <v>6</v>
      </c>
      <c r="G29" s="9">
        <v>4</v>
      </c>
      <c r="H29" s="9" t="b">
        <v>0</v>
      </c>
      <c r="I29" s="9" t="b">
        <v>0</v>
      </c>
      <c r="J29" s="9">
        <v>19</v>
      </c>
      <c r="K29" s="9"/>
      <c r="L29" s="21">
        <v>6</v>
      </c>
      <c r="M29" s="94" t="s">
        <v>1</v>
      </c>
      <c r="N29" s="9" t="s">
        <v>998</v>
      </c>
      <c r="O29" s="19">
        <v>3</v>
      </c>
      <c r="P29" s="19">
        <v>0</v>
      </c>
      <c r="Q29" s="19">
        <v>3</v>
      </c>
      <c r="R29" s="28">
        <v>0.75</v>
      </c>
      <c r="S29" s="14" t="s">
        <v>975</v>
      </c>
      <c r="T29" s="14" t="s">
        <v>981</v>
      </c>
      <c r="U29" s="14" t="s">
        <v>977</v>
      </c>
      <c r="V29" s="168">
        <v>1304242332</v>
      </c>
      <c r="W29" s="168" t="b">
        <v>1</v>
      </c>
      <c r="X29" s="9" t="s">
        <v>1</v>
      </c>
      <c r="Y29" s="9" t="b">
        <v>1</v>
      </c>
      <c r="Z29" s="11" t="b">
        <v>1</v>
      </c>
      <c r="AA29" s="13" t="s">
        <v>727</v>
      </c>
      <c r="AB29" s="169" t="b">
        <v>1</v>
      </c>
      <c r="AC29" s="19">
        <v>0</v>
      </c>
      <c r="AD29" s="13" t="s">
        <v>697</v>
      </c>
      <c r="AE29" s="170" t="b">
        <v>1</v>
      </c>
      <c r="AF29" s="170" t="b">
        <v>1</v>
      </c>
      <c r="AG29" s="13" t="s">
        <v>724</v>
      </c>
      <c r="AH29" s="13" t="s">
        <v>697</v>
      </c>
      <c r="AI29" s="13" t="s">
        <v>727</v>
      </c>
      <c r="AJ29" s="20" t="s">
        <v>731</v>
      </c>
      <c r="AK29" s="13"/>
      <c r="AL29" s="13"/>
      <c r="AM29" s="13"/>
      <c r="AN29" s="13"/>
      <c r="AO29" s="20"/>
    </row>
    <row r="30" spans="1:41" x14ac:dyDescent="0.35">
      <c r="A30" s="9">
        <v>298</v>
      </c>
      <c r="B30" s="9" t="b">
        <v>1</v>
      </c>
      <c r="C30" s="9" t="b">
        <v>0</v>
      </c>
      <c r="D30" s="9">
        <v>0</v>
      </c>
      <c r="E30" s="9">
        <v>0</v>
      </c>
      <c r="F30" s="9">
        <v>6</v>
      </c>
      <c r="G30" s="9">
        <v>5</v>
      </c>
      <c r="H30" s="9" t="b">
        <v>0</v>
      </c>
      <c r="I30" s="9" t="b">
        <v>0</v>
      </c>
      <c r="J30" s="9">
        <v>20</v>
      </c>
      <c r="K30" s="9"/>
      <c r="L30" s="21">
        <v>6</v>
      </c>
      <c r="M30" s="94" t="s">
        <v>1</v>
      </c>
      <c r="N30" s="9" t="s">
        <v>999</v>
      </c>
      <c r="O30" s="19">
        <v>3</v>
      </c>
      <c r="P30" s="19">
        <v>0</v>
      </c>
      <c r="Q30" s="19">
        <v>3</v>
      </c>
      <c r="R30" s="28">
        <v>0.75</v>
      </c>
      <c r="S30" s="14" t="s">
        <v>975</v>
      </c>
      <c r="T30" s="14" t="s">
        <v>976</v>
      </c>
      <c r="U30" s="14" t="s">
        <v>987</v>
      </c>
      <c r="V30" s="168">
        <v>1278157854</v>
      </c>
      <c r="W30" s="168" t="b">
        <v>1</v>
      </c>
      <c r="X30" s="9" t="s">
        <v>1</v>
      </c>
      <c r="Y30" s="9" t="b">
        <v>1</v>
      </c>
      <c r="Z30" s="11" t="b">
        <v>1</v>
      </c>
      <c r="AA30" s="13" t="s">
        <v>681</v>
      </c>
      <c r="AB30" s="169" t="b">
        <v>0</v>
      </c>
      <c r="AC30" s="19">
        <v>1</v>
      </c>
      <c r="AD30" s="13" t="s">
        <v>685</v>
      </c>
      <c r="AE30" s="170" t="b">
        <v>1</v>
      </c>
      <c r="AF30" s="170" t="b">
        <v>1</v>
      </c>
      <c r="AG30" s="13" t="s">
        <v>685</v>
      </c>
      <c r="AH30" s="13" t="s">
        <v>681</v>
      </c>
      <c r="AI30" s="13" t="s">
        <v>727</v>
      </c>
      <c r="AJ30" s="20" t="s">
        <v>731</v>
      </c>
      <c r="AK30" s="13"/>
      <c r="AL30" s="13"/>
      <c r="AM30" s="13"/>
      <c r="AN30" s="13"/>
      <c r="AO30" s="20"/>
    </row>
    <row r="31" spans="1:41" x14ac:dyDescent="0.35">
      <c r="A31" s="9">
        <v>252</v>
      </c>
      <c r="B31" s="9" t="b">
        <v>1</v>
      </c>
      <c r="C31" s="9" t="b">
        <v>1</v>
      </c>
      <c r="D31" s="9">
        <v>0</v>
      </c>
      <c r="E31" s="9">
        <v>0</v>
      </c>
      <c r="F31" s="9">
        <v>6</v>
      </c>
      <c r="G31" s="9">
        <v>1</v>
      </c>
      <c r="H31" s="9" t="b">
        <v>1</v>
      </c>
      <c r="I31" s="9" t="b">
        <v>0</v>
      </c>
      <c r="J31" s="9">
        <v>21</v>
      </c>
      <c r="K31" s="9"/>
      <c r="L31" s="21">
        <v>6</v>
      </c>
      <c r="M31" s="94" t="s">
        <v>1</v>
      </c>
      <c r="N31" s="9" t="s">
        <v>1000</v>
      </c>
      <c r="O31" s="19">
        <v>3</v>
      </c>
      <c r="P31" s="19">
        <v>0</v>
      </c>
      <c r="Q31" s="19">
        <v>3</v>
      </c>
      <c r="R31" s="28">
        <v>0.75</v>
      </c>
      <c r="S31" s="14" t="s">
        <v>975</v>
      </c>
      <c r="T31" s="14" t="s">
        <v>976</v>
      </c>
      <c r="U31" s="14" t="s">
        <v>987</v>
      </c>
      <c r="V31" s="168">
        <v>1064625349</v>
      </c>
      <c r="W31" s="168" t="b">
        <v>1</v>
      </c>
      <c r="X31" s="9" t="s">
        <v>1</v>
      </c>
      <c r="Y31" s="9" t="b">
        <v>1</v>
      </c>
      <c r="Z31" s="11" t="b">
        <v>1</v>
      </c>
      <c r="AA31" s="13" t="s">
        <v>681</v>
      </c>
      <c r="AB31" s="169" t="b">
        <v>0</v>
      </c>
      <c r="AC31" s="19">
        <v>2</v>
      </c>
      <c r="AD31" s="13" t="s">
        <v>701</v>
      </c>
      <c r="AE31" s="170" t="b">
        <v>0</v>
      </c>
      <c r="AF31" s="170" t="b">
        <v>0</v>
      </c>
      <c r="AG31" s="13" t="s">
        <v>685</v>
      </c>
      <c r="AH31" s="13" t="s">
        <v>681</v>
      </c>
      <c r="AI31" s="13" t="s">
        <v>727</v>
      </c>
      <c r="AJ31" s="20" t="s">
        <v>731</v>
      </c>
      <c r="AK31" s="13"/>
      <c r="AL31" s="13"/>
      <c r="AM31" s="13"/>
      <c r="AN31" s="13"/>
      <c r="AO31" s="20"/>
    </row>
    <row r="32" spans="1:41" s="10" customFormat="1" x14ac:dyDescent="0.35">
      <c r="A32" s="9">
        <v>78</v>
      </c>
      <c r="B32" s="9" t="b">
        <v>1</v>
      </c>
      <c r="C32" s="9" t="b">
        <v>1</v>
      </c>
      <c r="D32" s="9">
        <v>0</v>
      </c>
      <c r="E32" s="9">
        <v>0</v>
      </c>
      <c r="F32" s="9">
        <v>6</v>
      </c>
      <c r="G32" s="9">
        <v>2</v>
      </c>
      <c r="H32" s="9" t="b">
        <v>1</v>
      </c>
      <c r="I32" s="9" t="b">
        <v>0</v>
      </c>
      <c r="J32" s="9">
        <v>22</v>
      </c>
      <c r="K32" s="9"/>
      <c r="L32" s="21">
        <v>6</v>
      </c>
      <c r="M32" s="94" t="s">
        <v>1</v>
      </c>
      <c r="N32" s="9" t="s">
        <v>1001</v>
      </c>
      <c r="O32" s="19">
        <v>3</v>
      </c>
      <c r="P32" s="19">
        <v>0</v>
      </c>
      <c r="Q32" s="19">
        <v>3</v>
      </c>
      <c r="R32" s="28">
        <v>0.75</v>
      </c>
      <c r="S32" s="14" t="s">
        <v>975</v>
      </c>
      <c r="T32" s="14" t="s">
        <v>976</v>
      </c>
      <c r="U32" s="14" t="s">
        <v>987</v>
      </c>
      <c r="V32" s="168">
        <v>887274689</v>
      </c>
      <c r="W32" s="168" t="b">
        <v>1</v>
      </c>
      <c r="X32" s="9" t="s">
        <v>1</v>
      </c>
      <c r="Y32" s="9" t="b">
        <v>1</v>
      </c>
      <c r="Z32" s="11" t="b">
        <v>1</v>
      </c>
      <c r="AA32" s="13" t="s">
        <v>681</v>
      </c>
      <c r="AB32" s="169" t="b">
        <v>0</v>
      </c>
      <c r="AC32" s="19">
        <v>0</v>
      </c>
      <c r="AD32" s="13" t="s">
        <v>720</v>
      </c>
      <c r="AE32" s="170" t="b">
        <v>0</v>
      </c>
      <c r="AF32" s="170" t="b">
        <v>0</v>
      </c>
      <c r="AG32" s="13" t="s">
        <v>685</v>
      </c>
      <c r="AH32" s="13" t="s">
        <v>681</v>
      </c>
      <c r="AI32" s="13" t="s">
        <v>727</v>
      </c>
      <c r="AJ32" s="20" t="s">
        <v>731</v>
      </c>
      <c r="AK32" s="13"/>
      <c r="AL32" s="13"/>
      <c r="AM32" s="13"/>
      <c r="AN32" s="13"/>
      <c r="AO32" s="20"/>
    </row>
    <row r="33" spans="1:41" x14ac:dyDescent="0.35">
      <c r="A33" s="9">
        <v>34</v>
      </c>
      <c r="B33" s="9" t="b">
        <v>1</v>
      </c>
      <c r="C33" s="9" t="b">
        <v>1</v>
      </c>
      <c r="D33" s="9">
        <v>0</v>
      </c>
      <c r="E33" s="9">
        <v>0</v>
      </c>
      <c r="F33" s="9">
        <v>6</v>
      </c>
      <c r="G33" s="9">
        <v>3</v>
      </c>
      <c r="H33" s="9" t="b">
        <v>1</v>
      </c>
      <c r="I33" s="9" t="b">
        <v>0</v>
      </c>
      <c r="J33" s="9">
        <v>23</v>
      </c>
      <c r="K33" s="9"/>
      <c r="L33" s="21">
        <v>6</v>
      </c>
      <c r="M33" s="94" t="s">
        <v>1</v>
      </c>
      <c r="N33" s="9" t="s">
        <v>837</v>
      </c>
      <c r="O33" s="19">
        <v>3</v>
      </c>
      <c r="P33" s="19">
        <v>0</v>
      </c>
      <c r="Q33" s="19">
        <v>3</v>
      </c>
      <c r="R33" s="28">
        <v>0.75</v>
      </c>
      <c r="S33" s="14" t="s">
        <v>977</v>
      </c>
      <c r="T33" s="14" t="s">
        <v>976</v>
      </c>
      <c r="U33" s="14" t="s">
        <v>987</v>
      </c>
      <c r="V33" s="168">
        <v>719557501</v>
      </c>
      <c r="W33" s="168" t="b">
        <v>1</v>
      </c>
      <c r="X33" s="9" t="s">
        <v>1</v>
      </c>
      <c r="Y33" s="9" t="b">
        <v>1</v>
      </c>
      <c r="Z33" s="11" t="b">
        <v>1</v>
      </c>
      <c r="AA33" s="13" t="s">
        <v>693</v>
      </c>
      <c r="AB33" s="169" t="b">
        <v>0</v>
      </c>
      <c r="AC33" s="19">
        <v>1</v>
      </c>
      <c r="AD33" s="13" t="s">
        <v>697</v>
      </c>
      <c r="AE33" s="170" t="b">
        <v>1</v>
      </c>
      <c r="AF33" s="170" t="b">
        <v>1</v>
      </c>
      <c r="AG33" s="13" t="s">
        <v>685</v>
      </c>
      <c r="AH33" s="13" t="s">
        <v>697</v>
      </c>
      <c r="AI33" s="13" t="s">
        <v>727</v>
      </c>
      <c r="AJ33" s="20" t="s">
        <v>693</v>
      </c>
      <c r="AK33" s="13"/>
      <c r="AL33" s="13"/>
      <c r="AM33" s="13"/>
      <c r="AN33" s="13"/>
      <c r="AO33" s="20"/>
    </row>
    <row r="34" spans="1:41" x14ac:dyDescent="0.35">
      <c r="A34" s="9">
        <v>124</v>
      </c>
      <c r="B34" s="9" t="b">
        <v>1</v>
      </c>
      <c r="C34" s="9" t="b">
        <v>0</v>
      </c>
      <c r="D34" s="9">
        <v>0</v>
      </c>
      <c r="E34" s="9">
        <v>0</v>
      </c>
      <c r="F34" s="9">
        <v>6</v>
      </c>
      <c r="G34" s="9">
        <v>4</v>
      </c>
      <c r="H34" s="9" t="b">
        <v>1</v>
      </c>
      <c r="I34" s="9" t="b">
        <v>0</v>
      </c>
      <c r="J34" s="9">
        <v>24</v>
      </c>
      <c r="K34" s="9"/>
      <c r="L34" s="21">
        <v>6</v>
      </c>
      <c r="M34" s="94" t="s">
        <v>1</v>
      </c>
      <c r="N34" s="9" t="s">
        <v>1002</v>
      </c>
      <c r="O34" s="19">
        <v>3</v>
      </c>
      <c r="P34" s="19">
        <v>0</v>
      </c>
      <c r="Q34" s="19">
        <v>3</v>
      </c>
      <c r="R34" s="28">
        <v>0.75</v>
      </c>
      <c r="S34" s="14" t="s">
        <v>975</v>
      </c>
      <c r="T34" s="14" t="s">
        <v>976</v>
      </c>
      <c r="U34" s="14" t="s">
        <v>987</v>
      </c>
      <c r="V34" s="168">
        <v>690774439</v>
      </c>
      <c r="W34" s="168" t="b">
        <v>1</v>
      </c>
      <c r="X34" s="9" t="s">
        <v>1</v>
      </c>
      <c r="Y34" s="9" t="b">
        <v>1</v>
      </c>
      <c r="Z34" s="11" t="b">
        <v>1</v>
      </c>
      <c r="AA34" s="13" t="s">
        <v>681</v>
      </c>
      <c r="AB34" s="169" t="b">
        <v>0</v>
      </c>
      <c r="AC34" s="19">
        <v>0</v>
      </c>
      <c r="AD34" s="13" t="s">
        <v>717</v>
      </c>
      <c r="AE34" s="170" t="b">
        <v>0</v>
      </c>
      <c r="AF34" s="170" t="b">
        <v>0</v>
      </c>
      <c r="AG34" s="13" t="s">
        <v>685</v>
      </c>
      <c r="AH34" s="13" t="s">
        <v>681</v>
      </c>
      <c r="AI34" s="13" t="s">
        <v>727</v>
      </c>
      <c r="AJ34" s="20" t="s">
        <v>731</v>
      </c>
      <c r="AK34" s="13"/>
      <c r="AL34" s="13"/>
      <c r="AM34" s="13"/>
      <c r="AN34" s="13"/>
      <c r="AO34" s="20"/>
    </row>
    <row r="35" spans="1:41" s="10" customFormat="1" x14ac:dyDescent="0.35">
      <c r="A35" s="9">
        <v>230</v>
      </c>
      <c r="B35" s="9" t="b">
        <v>1</v>
      </c>
      <c r="C35" s="9" t="b">
        <v>0</v>
      </c>
      <c r="D35" s="9">
        <v>0</v>
      </c>
      <c r="E35" s="9">
        <v>0</v>
      </c>
      <c r="F35" s="9">
        <v>6</v>
      </c>
      <c r="G35" s="9">
        <v>5</v>
      </c>
      <c r="H35" s="9" t="b">
        <v>1</v>
      </c>
      <c r="I35" s="9" t="b">
        <v>0</v>
      </c>
      <c r="J35" s="9">
        <v>25</v>
      </c>
      <c r="K35" s="9"/>
      <c r="L35" s="21">
        <v>6</v>
      </c>
      <c r="M35" s="94" t="s">
        <v>1</v>
      </c>
      <c r="N35" s="9" t="s">
        <v>1003</v>
      </c>
      <c r="O35" s="19">
        <v>3</v>
      </c>
      <c r="P35" s="19">
        <v>0</v>
      </c>
      <c r="Q35" s="19">
        <v>3</v>
      </c>
      <c r="R35" s="28">
        <v>0.75</v>
      </c>
      <c r="S35" s="14" t="s">
        <v>975</v>
      </c>
      <c r="T35" s="14" t="s">
        <v>976</v>
      </c>
      <c r="U35" s="14" t="s">
        <v>977</v>
      </c>
      <c r="V35" s="168">
        <v>487518513</v>
      </c>
      <c r="W35" s="168" t="b">
        <v>1</v>
      </c>
      <c r="X35" s="9" t="s">
        <v>1</v>
      </c>
      <c r="Y35" s="9" t="b">
        <v>1</v>
      </c>
      <c r="Z35" s="11" t="b">
        <v>1</v>
      </c>
      <c r="AA35" s="13" t="s">
        <v>681</v>
      </c>
      <c r="AB35" s="169" t="b">
        <v>0</v>
      </c>
      <c r="AC35" s="19">
        <v>3</v>
      </c>
      <c r="AD35" s="13" t="s">
        <v>701</v>
      </c>
      <c r="AE35" s="170" t="b">
        <v>0</v>
      </c>
      <c r="AF35" s="170" t="b">
        <v>0</v>
      </c>
      <c r="AG35" s="13" t="s">
        <v>685</v>
      </c>
      <c r="AH35" s="13" t="s">
        <v>681</v>
      </c>
      <c r="AI35" s="13" t="s">
        <v>727</v>
      </c>
      <c r="AJ35" s="20" t="s">
        <v>731</v>
      </c>
      <c r="AK35" s="13"/>
      <c r="AL35" s="13"/>
      <c r="AM35" s="13"/>
      <c r="AN35" s="13"/>
      <c r="AO35" s="20"/>
    </row>
    <row r="36" spans="1:41" x14ac:dyDescent="0.35">
      <c r="A36" s="9">
        <v>170</v>
      </c>
      <c r="B36" s="9" t="b">
        <v>1</v>
      </c>
      <c r="C36" s="9" t="b">
        <v>0</v>
      </c>
      <c r="D36" s="9">
        <v>0</v>
      </c>
      <c r="E36" s="9">
        <v>0</v>
      </c>
      <c r="F36" s="9">
        <v>6</v>
      </c>
      <c r="G36" s="9">
        <v>1</v>
      </c>
      <c r="H36" s="9" t="b">
        <v>0</v>
      </c>
      <c r="I36" s="9" t="b">
        <v>0</v>
      </c>
      <c r="J36" s="9">
        <v>26</v>
      </c>
      <c r="K36" s="9"/>
      <c r="L36" s="21">
        <v>6</v>
      </c>
      <c r="M36" s="94" t="s">
        <v>1</v>
      </c>
      <c r="N36" s="9" t="s">
        <v>1004</v>
      </c>
      <c r="O36" s="19">
        <v>3</v>
      </c>
      <c r="P36" s="19">
        <v>0</v>
      </c>
      <c r="Q36" s="19">
        <v>3</v>
      </c>
      <c r="R36" s="28">
        <v>0.75</v>
      </c>
      <c r="S36" s="14" t="s">
        <v>975</v>
      </c>
      <c r="T36" s="14" t="s">
        <v>976</v>
      </c>
      <c r="U36" s="14" t="s">
        <v>977</v>
      </c>
      <c r="V36" s="168">
        <v>315761536</v>
      </c>
      <c r="W36" s="168" t="b">
        <v>1</v>
      </c>
      <c r="X36" s="9" t="s">
        <v>1</v>
      </c>
      <c r="Y36" s="9" t="b">
        <v>1</v>
      </c>
      <c r="Z36" s="11" t="b">
        <v>1</v>
      </c>
      <c r="AA36" s="13" t="s">
        <v>681</v>
      </c>
      <c r="AB36" s="169" t="b">
        <v>0</v>
      </c>
      <c r="AC36" s="19">
        <v>0</v>
      </c>
      <c r="AD36" s="13" t="s">
        <v>717</v>
      </c>
      <c r="AE36" s="170" t="b">
        <v>0</v>
      </c>
      <c r="AF36" s="170" t="b">
        <v>0</v>
      </c>
      <c r="AG36" s="13" t="s">
        <v>685</v>
      </c>
      <c r="AH36" s="13" t="s">
        <v>681</v>
      </c>
      <c r="AI36" s="13" t="s">
        <v>727</v>
      </c>
      <c r="AJ36" s="20" t="s">
        <v>731</v>
      </c>
      <c r="AK36" s="13"/>
      <c r="AL36" s="13"/>
      <c r="AM36" s="13"/>
      <c r="AN36" s="13"/>
      <c r="AO36" s="20"/>
    </row>
    <row r="37" spans="1:41" x14ac:dyDescent="0.35">
      <c r="A37" s="9">
        <v>56</v>
      </c>
      <c r="B37" s="9" t="b">
        <v>1</v>
      </c>
      <c r="C37" s="9" t="b">
        <v>0</v>
      </c>
      <c r="D37" s="9">
        <v>0</v>
      </c>
      <c r="E37" s="9">
        <v>0</v>
      </c>
      <c r="F37" s="9">
        <v>6</v>
      </c>
      <c r="G37" s="9">
        <v>2</v>
      </c>
      <c r="H37" s="9" t="b">
        <v>0</v>
      </c>
      <c r="I37" s="9" t="b">
        <v>0</v>
      </c>
      <c r="J37" s="9">
        <v>27</v>
      </c>
      <c r="K37" s="9"/>
      <c r="L37" s="21">
        <v>6</v>
      </c>
      <c r="M37" s="94" t="s">
        <v>1</v>
      </c>
      <c r="N37" s="9" t="s">
        <v>838</v>
      </c>
      <c r="O37" s="19">
        <v>3</v>
      </c>
      <c r="P37" s="19">
        <v>0</v>
      </c>
      <c r="Q37" s="19">
        <v>3</v>
      </c>
      <c r="R37" s="28">
        <v>0.75</v>
      </c>
      <c r="S37" s="14" t="s">
        <v>975</v>
      </c>
      <c r="T37" s="14" t="s">
        <v>976</v>
      </c>
      <c r="U37" s="14" t="s">
        <v>977</v>
      </c>
      <c r="V37" s="168">
        <v>239930444</v>
      </c>
      <c r="W37" s="168" t="b">
        <v>1</v>
      </c>
      <c r="X37" s="9" t="s">
        <v>1</v>
      </c>
      <c r="Y37" s="9" t="b">
        <v>1</v>
      </c>
      <c r="Z37" s="11" t="b">
        <v>1</v>
      </c>
      <c r="AA37" s="13" t="s">
        <v>681</v>
      </c>
      <c r="AB37" s="169" t="b">
        <v>0</v>
      </c>
      <c r="AC37" s="19">
        <v>2</v>
      </c>
      <c r="AD37" s="13" t="s">
        <v>709</v>
      </c>
      <c r="AE37" s="170" t="b">
        <v>0</v>
      </c>
      <c r="AF37" s="170" t="b">
        <v>0</v>
      </c>
      <c r="AG37" s="13" t="s">
        <v>685</v>
      </c>
      <c r="AH37" s="13" t="s">
        <v>681</v>
      </c>
      <c r="AI37" s="13" t="s">
        <v>727</v>
      </c>
      <c r="AJ37" s="20" t="s">
        <v>731</v>
      </c>
      <c r="AK37" s="13"/>
      <c r="AL37" s="13"/>
      <c r="AM37" s="13"/>
      <c r="AN37" s="13"/>
      <c r="AO37" s="20"/>
    </row>
    <row r="38" spans="1:41" x14ac:dyDescent="0.35">
      <c r="A38" s="9">
        <v>224</v>
      </c>
      <c r="B38" s="9" t="b">
        <v>1</v>
      </c>
      <c r="C38" s="9" t="b">
        <v>1</v>
      </c>
      <c r="D38" s="9">
        <v>0</v>
      </c>
      <c r="E38" s="9">
        <v>0</v>
      </c>
      <c r="F38" s="9">
        <v>6</v>
      </c>
      <c r="G38" s="9">
        <v>3</v>
      </c>
      <c r="H38" s="9" t="b">
        <v>0</v>
      </c>
      <c r="I38" s="9" t="b">
        <v>0</v>
      </c>
      <c r="J38" s="9">
        <v>28</v>
      </c>
      <c r="K38" s="9"/>
      <c r="L38" s="21">
        <v>6</v>
      </c>
      <c r="M38" s="94" t="s">
        <v>1</v>
      </c>
      <c r="N38" s="9" t="s">
        <v>1005</v>
      </c>
      <c r="O38" s="19">
        <v>3</v>
      </c>
      <c r="P38" s="19">
        <v>0</v>
      </c>
      <c r="Q38" s="19">
        <v>3</v>
      </c>
      <c r="R38" s="28">
        <v>0.75</v>
      </c>
      <c r="S38" s="14" t="s">
        <v>975</v>
      </c>
      <c r="T38" s="14" t="s">
        <v>981</v>
      </c>
      <c r="U38" s="14" t="s">
        <v>979</v>
      </c>
      <c r="V38" s="168">
        <v>236468199</v>
      </c>
      <c r="W38" s="168" t="b">
        <v>1</v>
      </c>
      <c r="X38" s="9" t="s">
        <v>1</v>
      </c>
      <c r="Y38" s="9" t="b">
        <v>1</v>
      </c>
      <c r="Z38" s="11" t="b">
        <v>1</v>
      </c>
      <c r="AA38" s="13" t="s">
        <v>681</v>
      </c>
      <c r="AB38" s="169" t="b">
        <v>0</v>
      </c>
      <c r="AC38" s="19">
        <v>0</v>
      </c>
      <c r="AD38" s="13" t="s">
        <v>713</v>
      </c>
      <c r="AE38" s="170" t="b">
        <v>0</v>
      </c>
      <c r="AF38" s="170" t="b">
        <v>0</v>
      </c>
      <c r="AG38" s="13" t="s">
        <v>685</v>
      </c>
      <c r="AH38" s="13" t="s">
        <v>681</v>
      </c>
      <c r="AI38" s="13" t="s">
        <v>727</v>
      </c>
      <c r="AJ38" s="20" t="s">
        <v>731</v>
      </c>
      <c r="AK38" s="13"/>
      <c r="AL38" s="13"/>
      <c r="AM38" s="13"/>
      <c r="AN38" s="13"/>
      <c r="AO38" s="20"/>
    </row>
    <row r="39" spans="1:41" x14ac:dyDescent="0.35">
      <c r="A39" s="9">
        <v>318</v>
      </c>
      <c r="B39" s="9" t="b">
        <v>1</v>
      </c>
      <c r="C39" s="9" t="b">
        <v>0</v>
      </c>
      <c r="D39" s="9">
        <v>0</v>
      </c>
      <c r="E39" s="9">
        <v>0</v>
      </c>
      <c r="F39" s="9">
        <v>6</v>
      </c>
      <c r="G39" s="9">
        <v>4</v>
      </c>
      <c r="H39" s="9" t="b">
        <v>0</v>
      </c>
      <c r="I39" s="9" t="b">
        <v>0</v>
      </c>
      <c r="J39" s="9">
        <v>29</v>
      </c>
      <c r="K39" s="9"/>
      <c r="L39" s="21">
        <v>6</v>
      </c>
      <c r="M39" s="94" t="s">
        <v>1</v>
      </c>
      <c r="N39" s="9" t="s">
        <v>1006</v>
      </c>
      <c r="O39" s="19">
        <v>3</v>
      </c>
      <c r="P39" s="19">
        <v>0</v>
      </c>
      <c r="Q39" s="19">
        <v>3</v>
      </c>
      <c r="R39" s="28">
        <v>0.75</v>
      </c>
      <c r="S39" s="14" t="s">
        <v>975</v>
      </c>
      <c r="T39" s="14" t="s">
        <v>1</v>
      </c>
      <c r="U39" s="14" t="s">
        <v>979</v>
      </c>
      <c r="V39" s="168">
        <v>230525266</v>
      </c>
      <c r="W39" s="168" t="b">
        <v>0</v>
      </c>
      <c r="X39" s="9" t="s">
        <v>1</v>
      </c>
      <c r="Y39" s="9" t="b">
        <v>1</v>
      </c>
      <c r="Z39" s="11" t="b">
        <v>1</v>
      </c>
      <c r="AA39" s="13" t="s">
        <v>1</v>
      </c>
      <c r="AB39" s="169" t="b">
        <v>0</v>
      </c>
      <c r="AC39" s="19">
        <v>0</v>
      </c>
      <c r="AD39" s="13" t="s">
        <v>1</v>
      </c>
      <c r="AE39" s="170" t="b">
        <v>0</v>
      </c>
      <c r="AF39" s="170" t="b">
        <v>0</v>
      </c>
      <c r="AG39" s="13" t="s">
        <v>685</v>
      </c>
      <c r="AH39" s="13" t="s">
        <v>681</v>
      </c>
      <c r="AI39" s="13" t="s">
        <v>727</v>
      </c>
      <c r="AJ39" s="20" t="s">
        <v>731</v>
      </c>
      <c r="AK39" s="13"/>
      <c r="AL39" s="13"/>
      <c r="AM39" s="13"/>
      <c r="AN39" s="13"/>
      <c r="AO39" s="20"/>
    </row>
    <row r="40" spans="1:41" x14ac:dyDescent="0.35">
      <c r="A40" s="9">
        <v>7</v>
      </c>
      <c r="B40" s="9" t="b">
        <v>1</v>
      </c>
      <c r="C40" s="9" t="b">
        <v>0</v>
      </c>
      <c r="D40" s="9">
        <v>0</v>
      </c>
      <c r="E40" s="9">
        <v>0</v>
      </c>
      <c r="F40" s="9">
        <v>6</v>
      </c>
      <c r="G40" s="9">
        <v>5</v>
      </c>
      <c r="H40" s="9" t="b">
        <v>0</v>
      </c>
      <c r="I40" s="9" t="b">
        <v>0</v>
      </c>
      <c r="J40" s="9">
        <v>30</v>
      </c>
      <c r="K40" s="9"/>
      <c r="L40" s="21">
        <v>6</v>
      </c>
      <c r="M40" s="94" t="s">
        <v>1</v>
      </c>
      <c r="N40" s="9" t="s">
        <v>1007</v>
      </c>
      <c r="O40" s="19">
        <v>3</v>
      </c>
      <c r="P40" s="19">
        <v>0</v>
      </c>
      <c r="Q40" s="19">
        <v>3</v>
      </c>
      <c r="R40" s="28">
        <v>0.75</v>
      </c>
      <c r="S40" s="14" t="s">
        <v>975</v>
      </c>
      <c r="T40" s="14" t="s">
        <v>981</v>
      </c>
      <c r="U40" s="14" t="s">
        <v>977</v>
      </c>
      <c r="V40" s="168">
        <v>61396142</v>
      </c>
      <c r="W40" s="168" t="b">
        <v>1</v>
      </c>
      <c r="X40" s="9" t="s">
        <v>1</v>
      </c>
      <c r="Y40" s="9" t="b">
        <v>1</v>
      </c>
      <c r="Z40" s="11" t="b">
        <v>1</v>
      </c>
      <c r="AA40" s="13" t="s">
        <v>681</v>
      </c>
      <c r="AB40" s="169" t="b">
        <v>0</v>
      </c>
      <c r="AC40" s="19">
        <v>2</v>
      </c>
      <c r="AD40" s="13" t="s">
        <v>693</v>
      </c>
      <c r="AE40" s="170" t="b">
        <v>0</v>
      </c>
      <c r="AF40" s="170" t="b">
        <v>0</v>
      </c>
      <c r="AG40" s="13" t="s">
        <v>685</v>
      </c>
      <c r="AH40" s="13" t="s">
        <v>681</v>
      </c>
      <c r="AI40" s="13" t="s">
        <v>727</v>
      </c>
      <c r="AJ40" s="20" t="s">
        <v>731</v>
      </c>
      <c r="AK40" s="13"/>
      <c r="AL40" s="13"/>
      <c r="AM40" s="13"/>
      <c r="AN40" s="13"/>
      <c r="AO40" s="20"/>
    </row>
    <row r="41" spans="1:41" s="10" customFormat="1" x14ac:dyDescent="0.35">
      <c r="A41" s="9">
        <v>246</v>
      </c>
      <c r="B41" s="9" t="b">
        <v>0</v>
      </c>
      <c r="C41" s="9" t="b">
        <v>1</v>
      </c>
      <c r="D41" s="9">
        <v>0</v>
      </c>
      <c r="E41" s="9">
        <v>0</v>
      </c>
      <c r="F41" s="9">
        <v>31</v>
      </c>
      <c r="G41" s="9">
        <v>1</v>
      </c>
      <c r="H41" s="9" t="b">
        <v>1</v>
      </c>
      <c r="I41" s="9" t="b">
        <v>0</v>
      </c>
      <c r="J41" s="9">
        <v>31</v>
      </c>
      <c r="K41" s="9"/>
      <c r="L41" s="21">
        <v>31</v>
      </c>
      <c r="M41" s="94" t="s">
        <v>1224</v>
      </c>
      <c r="N41" s="9" t="s">
        <v>1008</v>
      </c>
      <c r="O41" s="19">
        <v>2</v>
      </c>
      <c r="P41" s="19">
        <v>0</v>
      </c>
      <c r="Q41" s="19">
        <v>2</v>
      </c>
      <c r="R41" s="28">
        <v>0.5</v>
      </c>
      <c r="S41" s="14" t="s">
        <v>977</v>
      </c>
      <c r="T41" s="14" t="s">
        <v>981</v>
      </c>
      <c r="U41" s="14" t="s">
        <v>987</v>
      </c>
      <c r="V41" s="168">
        <v>2106401674</v>
      </c>
      <c r="W41" s="168" t="b">
        <v>1</v>
      </c>
      <c r="X41" s="9" t="s">
        <v>1</v>
      </c>
      <c r="Y41" s="9" t="b">
        <v>1</v>
      </c>
      <c r="Z41" s="11" t="b">
        <v>1</v>
      </c>
      <c r="AA41" s="13" t="s">
        <v>685</v>
      </c>
      <c r="AB41" s="169" t="b">
        <v>1</v>
      </c>
      <c r="AC41" s="19">
        <v>2</v>
      </c>
      <c r="AD41" s="13" t="s">
        <v>689</v>
      </c>
      <c r="AE41" s="170" t="b">
        <v>0</v>
      </c>
      <c r="AF41" s="170" t="b">
        <v>0</v>
      </c>
      <c r="AG41" s="13" t="s">
        <v>685</v>
      </c>
      <c r="AH41" s="13" t="s">
        <v>681</v>
      </c>
      <c r="AI41" s="13" t="s">
        <v>705</v>
      </c>
      <c r="AJ41" s="20" t="s">
        <v>731</v>
      </c>
      <c r="AK41" s="13"/>
      <c r="AL41" s="13"/>
      <c r="AM41" s="13"/>
      <c r="AN41" s="13"/>
      <c r="AO41" s="20"/>
    </row>
    <row r="42" spans="1:41" x14ac:dyDescent="0.35">
      <c r="A42" s="9">
        <v>45</v>
      </c>
      <c r="B42" s="9" t="b">
        <v>0</v>
      </c>
      <c r="C42" s="9" t="b">
        <v>1</v>
      </c>
      <c r="D42" s="9">
        <v>0</v>
      </c>
      <c r="E42" s="9">
        <v>0</v>
      </c>
      <c r="F42" s="9">
        <v>31</v>
      </c>
      <c r="G42" s="9">
        <v>2</v>
      </c>
      <c r="H42" s="9" t="b">
        <v>1</v>
      </c>
      <c r="I42" s="9" t="b">
        <v>0</v>
      </c>
      <c r="J42" s="9">
        <v>32</v>
      </c>
      <c r="K42" s="9"/>
      <c r="L42" s="21">
        <v>31</v>
      </c>
      <c r="M42" s="94" t="s">
        <v>1224</v>
      </c>
      <c r="N42" s="9" t="s">
        <v>1009</v>
      </c>
      <c r="O42" s="19">
        <v>2</v>
      </c>
      <c r="P42" s="19">
        <v>0</v>
      </c>
      <c r="Q42" s="19">
        <v>2</v>
      </c>
      <c r="R42" s="28">
        <v>0.5</v>
      </c>
      <c r="S42" s="14" t="s">
        <v>975</v>
      </c>
      <c r="T42" s="14" t="s">
        <v>981</v>
      </c>
      <c r="U42" s="14" t="s">
        <v>977</v>
      </c>
      <c r="V42" s="168">
        <v>2086878430</v>
      </c>
      <c r="W42" s="168" t="b">
        <v>1</v>
      </c>
      <c r="X42" s="9" t="s">
        <v>1</v>
      </c>
      <c r="Y42" s="9" t="b">
        <v>1</v>
      </c>
      <c r="Z42" s="11" t="b">
        <v>1</v>
      </c>
      <c r="AA42" s="13" t="s">
        <v>697</v>
      </c>
      <c r="AB42" s="169" t="b">
        <v>1</v>
      </c>
      <c r="AC42" s="19">
        <v>0</v>
      </c>
      <c r="AD42" s="13" t="s">
        <v>693</v>
      </c>
      <c r="AE42" s="170" t="b">
        <v>1</v>
      </c>
      <c r="AF42" s="170" t="b">
        <v>0</v>
      </c>
      <c r="AG42" s="13" t="s">
        <v>724</v>
      </c>
      <c r="AH42" s="13" t="s">
        <v>697</v>
      </c>
      <c r="AI42" s="13" t="s">
        <v>727</v>
      </c>
      <c r="AJ42" s="20" t="s">
        <v>693</v>
      </c>
      <c r="AK42" s="13"/>
      <c r="AL42" s="13"/>
      <c r="AM42" s="13"/>
      <c r="AN42" s="13"/>
      <c r="AO42" s="20"/>
    </row>
    <row r="43" spans="1:41" x14ac:dyDescent="0.35">
      <c r="A43" s="9">
        <v>290</v>
      </c>
      <c r="B43" s="9" t="b">
        <v>0</v>
      </c>
      <c r="C43" s="9" t="b">
        <v>0</v>
      </c>
      <c r="D43" s="9">
        <v>0</v>
      </c>
      <c r="E43" s="9">
        <v>0</v>
      </c>
      <c r="F43" s="9">
        <v>31</v>
      </c>
      <c r="G43" s="9">
        <v>3</v>
      </c>
      <c r="H43" s="9" t="b">
        <v>1</v>
      </c>
      <c r="I43" s="9" t="b">
        <v>0</v>
      </c>
      <c r="J43" s="9">
        <v>33</v>
      </c>
      <c r="K43" s="9"/>
      <c r="L43" s="21">
        <v>31</v>
      </c>
      <c r="M43" s="94" t="s">
        <v>1224</v>
      </c>
      <c r="N43" s="9" t="s">
        <v>1010</v>
      </c>
      <c r="O43" s="19">
        <v>2</v>
      </c>
      <c r="P43" s="19">
        <v>0</v>
      </c>
      <c r="Q43" s="19">
        <v>2</v>
      </c>
      <c r="R43" s="28">
        <v>0.5</v>
      </c>
      <c r="S43" s="14" t="s">
        <v>975</v>
      </c>
      <c r="T43" s="14" t="s">
        <v>976</v>
      </c>
      <c r="U43" s="14" t="s">
        <v>977</v>
      </c>
      <c r="V43" s="168">
        <v>2060217058</v>
      </c>
      <c r="W43" s="168" t="b">
        <v>1</v>
      </c>
      <c r="X43" s="9" t="s">
        <v>1</v>
      </c>
      <c r="Y43" s="9" t="b">
        <v>1</v>
      </c>
      <c r="Z43" s="11" t="b">
        <v>1</v>
      </c>
      <c r="AA43" s="13" t="s">
        <v>693</v>
      </c>
      <c r="AB43" s="169" t="b">
        <v>0</v>
      </c>
      <c r="AC43" s="19">
        <v>2</v>
      </c>
      <c r="AD43" s="13" t="s">
        <v>693</v>
      </c>
      <c r="AE43" s="170" t="b">
        <v>1</v>
      </c>
      <c r="AF43" s="170" t="b">
        <v>0</v>
      </c>
      <c r="AG43" s="13" t="s">
        <v>685</v>
      </c>
      <c r="AH43" s="13" t="s">
        <v>681</v>
      </c>
      <c r="AI43" s="13" t="s">
        <v>727</v>
      </c>
      <c r="AJ43" s="20" t="s">
        <v>693</v>
      </c>
      <c r="AK43" s="13"/>
      <c r="AL43" s="13"/>
      <c r="AM43" s="13"/>
      <c r="AN43" s="13"/>
      <c r="AO43" s="20"/>
    </row>
    <row r="44" spans="1:41" x14ac:dyDescent="0.35">
      <c r="A44" s="9">
        <v>256</v>
      </c>
      <c r="B44" s="9" t="b">
        <v>0</v>
      </c>
      <c r="C44" s="9" t="b">
        <v>0</v>
      </c>
      <c r="D44" s="9">
        <v>0</v>
      </c>
      <c r="E44" s="9">
        <v>0</v>
      </c>
      <c r="F44" s="9">
        <v>31</v>
      </c>
      <c r="G44" s="9">
        <v>4</v>
      </c>
      <c r="H44" s="9" t="b">
        <v>1</v>
      </c>
      <c r="I44" s="9" t="b">
        <v>0</v>
      </c>
      <c r="J44" s="9">
        <v>34</v>
      </c>
      <c r="K44" s="9"/>
      <c r="L44" s="21">
        <v>31</v>
      </c>
      <c r="M44" s="94" t="s">
        <v>1224</v>
      </c>
      <c r="N44" s="9" t="s">
        <v>1011</v>
      </c>
      <c r="O44" s="19">
        <v>2</v>
      </c>
      <c r="P44" s="19">
        <v>0</v>
      </c>
      <c r="Q44" s="19">
        <v>2</v>
      </c>
      <c r="R44" s="28">
        <v>0.5</v>
      </c>
      <c r="S44" s="14" t="s">
        <v>975</v>
      </c>
      <c r="T44" s="14" t="s">
        <v>976</v>
      </c>
      <c r="U44" s="14" t="s">
        <v>977</v>
      </c>
      <c r="V44" s="168">
        <v>2035641147</v>
      </c>
      <c r="W44" s="168" t="b">
        <v>1</v>
      </c>
      <c r="X44" s="9" t="s">
        <v>1</v>
      </c>
      <c r="Y44" s="9" t="b">
        <v>1</v>
      </c>
      <c r="Z44" s="11" t="b">
        <v>1</v>
      </c>
      <c r="AA44" s="13" t="s">
        <v>727</v>
      </c>
      <c r="AB44" s="169" t="b">
        <v>1</v>
      </c>
      <c r="AC44" s="19">
        <v>3</v>
      </c>
      <c r="AD44" s="13" t="s">
        <v>717</v>
      </c>
      <c r="AE44" s="170" t="b">
        <v>0</v>
      </c>
      <c r="AF44" s="170" t="b">
        <v>0</v>
      </c>
      <c r="AG44" s="13" t="s">
        <v>724</v>
      </c>
      <c r="AH44" s="13" t="s">
        <v>681</v>
      </c>
      <c r="AI44" s="13" t="s">
        <v>727</v>
      </c>
      <c r="AJ44" s="20" t="s">
        <v>731</v>
      </c>
      <c r="AK44" s="13"/>
      <c r="AL44" s="13"/>
      <c r="AM44" s="13"/>
      <c r="AN44" s="13"/>
      <c r="AO44" s="20"/>
    </row>
    <row r="45" spans="1:41" s="10" customFormat="1" x14ac:dyDescent="0.35">
      <c r="A45" s="9">
        <v>33</v>
      </c>
      <c r="B45" s="9" t="b">
        <v>0</v>
      </c>
      <c r="C45" s="9" t="b">
        <v>1</v>
      </c>
      <c r="D45" s="9">
        <v>0</v>
      </c>
      <c r="E45" s="9">
        <v>0</v>
      </c>
      <c r="F45" s="9">
        <v>31</v>
      </c>
      <c r="G45" s="9">
        <v>5</v>
      </c>
      <c r="H45" s="9" t="b">
        <v>1</v>
      </c>
      <c r="I45" s="9" t="b">
        <v>0</v>
      </c>
      <c r="J45" s="9">
        <v>35</v>
      </c>
      <c r="K45" s="9"/>
      <c r="L45" s="21">
        <v>31</v>
      </c>
      <c r="M45" s="94" t="s">
        <v>1224</v>
      </c>
      <c r="N45" s="9" t="s">
        <v>1012</v>
      </c>
      <c r="O45" s="19">
        <v>2</v>
      </c>
      <c r="P45" s="19">
        <v>0</v>
      </c>
      <c r="Q45" s="19">
        <v>2</v>
      </c>
      <c r="R45" s="28">
        <v>0.5</v>
      </c>
      <c r="S45" s="14" t="s">
        <v>975</v>
      </c>
      <c r="T45" s="14" t="s">
        <v>976</v>
      </c>
      <c r="U45" s="14" t="s">
        <v>977</v>
      </c>
      <c r="V45" s="168">
        <v>1994182600</v>
      </c>
      <c r="W45" s="168" t="b">
        <v>1</v>
      </c>
      <c r="X45" s="9" t="s">
        <v>1</v>
      </c>
      <c r="Y45" s="9" t="b">
        <v>1</v>
      </c>
      <c r="Z45" s="11" t="b">
        <v>1</v>
      </c>
      <c r="AA45" s="13" t="s">
        <v>681</v>
      </c>
      <c r="AB45" s="169" t="b">
        <v>0</v>
      </c>
      <c r="AC45" s="19">
        <v>0</v>
      </c>
      <c r="AD45" s="13" t="s">
        <v>713</v>
      </c>
      <c r="AE45" s="170" t="b">
        <v>0</v>
      </c>
      <c r="AF45" s="170" t="b">
        <v>0</v>
      </c>
      <c r="AG45" s="13" t="s">
        <v>724</v>
      </c>
      <c r="AH45" s="13" t="s">
        <v>681</v>
      </c>
      <c r="AI45" s="13" t="s">
        <v>727</v>
      </c>
      <c r="AJ45" s="20" t="s">
        <v>731</v>
      </c>
      <c r="AK45" s="13"/>
      <c r="AL45" s="13"/>
      <c r="AM45" s="13"/>
      <c r="AN45" s="13"/>
      <c r="AO45" s="20"/>
    </row>
    <row r="46" spans="1:41" s="10" customFormat="1" x14ac:dyDescent="0.35">
      <c r="A46" s="9">
        <v>89</v>
      </c>
      <c r="B46" s="9" t="b">
        <v>0</v>
      </c>
      <c r="C46" s="9" t="b">
        <v>0</v>
      </c>
      <c r="D46" s="9">
        <v>0</v>
      </c>
      <c r="E46" s="9">
        <v>0</v>
      </c>
      <c r="F46" s="9">
        <v>31</v>
      </c>
      <c r="G46" s="9">
        <v>1</v>
      </c>
      <c r="H46" s="9" t="b">
        <v>0</v>
      </c>
      <c r="I46" s="9" t="b">
        <v>0</v>
      </c>
      <c r="J46" s="9">
        <v>36</v>
      </c>
      <c r="K46" s="9"/>
      <c r="L46" s="21">
        <v>31</v>
      </c>
      <c r="M46" s="94" t="s">
        <v>1224</v>
      </c>
      <c r="N46" s="9" t="s">
        <v>1013</v>
      </c>
      <c r="O46" s="19">
        <v>2</v>
      </c>
      <c r="P46" s="19">
        <v>0</v>
      </c>
      <c r="Q46" s="19">
        <v>2</v>
      </c>
      <c r="R46" s="28">
        <v>0.5</v>
      </c>
      <c r="S46" s="14" t="s">
        <v>977</v>
      </c>
      <c r="T46" s="14" t="s">
        <v>976</v>
      </c>
      <c r="U46" s="14" t="s">
        <v>977</v>
      </c>
      <c r="V46" s="168">
        <v>1968838732</v>
      </c>
      <c r="W46" s="168" t="b">
        <v>1</v>
      </c>
      <c r="X46" s="9" t="s">
        <v>1</v>
      </c>
      <c r="Y46" s="9" t="b">
        <v>1</v>
      </c>
      <c r="Z46" s="11" t="b">
        <v>1</v>
      </c>
      <c r="AA46" s="13" t="s">
        <v>681</v>
      </c>
      <c r="AB46" s="169" t="b">
        <v>0</v>
      </c>
      <c r="AC46" s="19">
        <v>1</v>
      </c>
      <c r="AD46" s="13" t="s">
        <v>724</v>
      </c>
      <c r="AE46" s="170" t="b">
        <v>1</v>
      </c>
      <c r="AF46" s="170" t="b">
        <v>0</v>
      </c>
      <c r="AG46" s="13" t="s">
        <v>724</v>
      </c>
      <c r="AH46" s="13" t="s">
        <v>681</v>
      </c>
      <c r="AI46" s="13" t="s">
        <v>727</v>
      </c>
      <c r="AJ46" s="20" t="s">
        <v>731</v>
      </c>
      <c r="AK46" s="13"/>
      <c r="AL46" s="13"/>
      <c r="AM46" s="13"/>
      <c r="AN46" s="13"/>
      <c r="AO46" s="20"/>
    </row>
    <row r="47" spans="1:41" s="10" customFormat="1" x14ac:dyDescent="0.35">
      <c r="A47" s="9">
        <v>114</v>
      </c>
      <c r="B47" s="9" t="b">
        <v>0</v>
      </c>
      <c r="C47" s="9" t="b">
        <v>0</v>
      </c>
      <c r="D47" s="9">
        <v>0</v>
      </c>
      <c r="E47" s="9">
        <v>0</v>
      </c>
      <c r="F47" s="9">
        <v>31</v>
      </c>
      <c r="G47" s="9">
        <v>2</v>
      </c>
      <c r="H47" s="9" t="b">
        <v>0</v>
      </c>
      <c r="I47" s="9" t="b">
        <v>0</v>
      </c>
      <c r="J47" s="9">
        <v>37</v>
      </c>
      <c r="K47" s="9"/>
      <c r="L47" s="21">
        <v>31</v>
      </c>
      <c r="M47" s="94" t="s">
        <v>1224</v>
      </c>
      <c r="N47" s="9" t="s">
        <v>1014</v>
      </c>
      <c r="O47" s="19">
        <v>2</v>
      </c>
      <c r="P47" s="19">
        <v>0</v>
      </c>
      <c r="Q47" s="19">
        <v>2</v>
      </c>
      <c r="R47" s="28">
        <v>0.5</v>
      </c>
      <c r="S47" s="14" t="s">
        <v>975</v>
      </c>
      <c r="T47" s="14" t="s">
        <v>981</v>
      </c>
      <c r="U47" s="14" t="s">
        <v>977</v>
      </c>
      <c r="V47" s="168">
        <v>1958051426</v>
      </c>
      <c r="W47" s="168" t="b">
        <v>1</v>
      </c>
      <c r="X47" s="9" t="s">
        <v>1</v>
      </c>
      <c r="Y47" s="9" t="b">
        <v>1</v>
      </c>
      <c r="Z47" s="11" t="b">
        <v>1</v>
      </c>
      <c r="AA47" s="13" t="s">
        <v>681</v>
      </c>
      <c r="AB47" s="169" t="b">
        <v>0</v>
      </c>
      <c r="AC47" s="19">
        <v>1</v>
      </c>
      <c r="AD47" s="13" t="s">
        <v>701</v>
      </c>
      <c r="AE47" s="170" t="b">
        <v>0</v>
      </c>
      <c r="AF47" s="170" t="b">
        <v>0</v>
      </c>
      <c r="AG47" s="13" t="s">
        <v>685</v>
      </c>
      <c r="AH47" s="13" t="s">
        <v>681</v>
      </c>
      <c r="AI47" s="13" t="s">
        <v>727</v>
      </c>
      <c r="AJ47" s="20" t="s">
        <v>693</v>
      </c>
      <c r="AK47" s="13"/>
      <c r="AL47" s="13"/>
      <c r="AM47" s="13"/>
      <c r="AN47" s="13"/>
      <c r="AO47" s="20"/>
    </row>
    <row r="48" spans="1:41" x14ac:dyDescent="0.35">
      <c r="A48" s="9">
        <v>116</v>
      </c>
      <c r="B48" s="9" t="b">
        <v>0</v>
      </c>
      <c r="C48" s="9" t="b">
        <v>0</v>
      </c>
      <c r="D48" s="9">
        <v>0</v>
      </c>
      <c r="E48" s="9">
        <v>0</v>
      </c>
      <c r="F48" s="9">
        <v>31</v>
      </c>
      <c r="G48" s="9">
        <v>3</v>
      </c>
      <c r="H48" s="9" t="b">
        <v>0</v>
      </c>
      <c r="I48" s="9" t="b">
        <v>0</v>
      </c>
      <c r="J48" s="9">
        <v>38</v>
      </c>
      <c r="K48" s="9"/>
      <c r="L48" s="21">
        <v>31</v>
      </c>
      <c r="M48" s="94" t="s">
        <v>1224</v>
      </c>
      <c r="N48" s="9" t="s">
        <v>1015</v>
      </c>
      <c r="O48" s="19">
        <v>2</v>
      </c>
      <c r="P48" s="19">
        <v>0</v>
      </c>
      <c r="Q48" s="19">
        <v>2</v>
      </c>
      <c r="R48" s="28">
        <v>0.5</v>
      </c>
      <c r="S48" s="14" t="s">
        <v>975</v>
      </c>
      <c r="T48" s="14" t="s">
        <v>976</v>
      </c>
      <c r="U48" s="14" t="s">
        <v>987</v>
      </c>
      <c r="V48" s="168">
        <v>1843190616</v>
      </c>
      <c r="W48" s="168" t="b">
        <v>1</v>
      </c>
      <c r="X48" s="9" t="s">
        <v>1</v>
      </c>
      <c r="Y48" s="9" t="b">
        <v>1</v>
      </c>
      <c r="Z48" s="11" t="b">
        <v>1</v>
      </c>
      <c r="AA48" s="13" t="s">
        <v>693</v>
      </c>
      <c r="AB48" s="169" t="b">
        <v>0</v>
      </c>
      <c r="AC48" s="19">
        <v>2</v>
      </c>
      <c r="AD48" s="13" t="s">
        <v>689</v>
      </c>
      <c r="AE48" s="170" t="b">
        <v>0</v>
      </c>
      <c r="AF48" s="170" t="b">
        <v>0</v>
      </c>
      <c r="AG48" s="13" t="s">
        <v>685</v>
      </c>
      <c r="AH48" s="13" t="s">
        <v>681</v>
      </c>
      <c r="AI48" s="13" t="s">
        <v>727</v>
      </c>
      <c r="AJ48" s="20" t="s">
        <v>693</v>
      </c>
      <c r="AK48" s="13"/>
      <c r="AL48" s="13"/>
      <c r="AM48" s="13"/>
      <c r="AN48" s="13"/>
      <c r="AO48" s="20"/>
    </row>
    <row r="49" spans="1:41" x14ac:dyDescent="0.35">
      <c r="A49" s="9">
        <v>100</v>
      </c>
      <c r="B49" s="9" t="b">
        <v>0</v>
      </c>
      <c r="C49" s="9" t="b">
        <v>0</v>
      </c>
      <c r="D49" s="9">
        <v>0</v>
      </c>
      <c r="E49" s="9">
        <v>0</v>
      </c>
      <c r="F49" s="9">
        <v>31</v>
      </c>
      <c r="G49" s="9">
        <v>4</v>
      </c>
      <c r="H49" s="9" t="b">
        <v>0</v>
      </c>
      <c r="I49" s="9" t="b">
        <v>0</v>
      </c>
      <c r="J49" s="9">
        <v>39</v>
      </c>
      <c r="K49" s="9"/>
      <c r="L49" s="21">
        <v>31</v>
      </c>
      <c r="M49" s="94" t="s">
        <v>1224</v>
      </c>
      <c r="N49" s="9" t="s">
        <v>1016</v>
      </c>
      <c r="O49" s="19">
        <v>2</v>
      </c>
      <c r="P49" s="19">
        <v>0</v>
      </c>
      <c r="Q49" s="19">
        <v>2</v>
      </c>
      <c r="R49" s="28">
        <v>0.5</v>
      </c>
      <c r="S49" s="14" t="s">
        <v>977</v>
      </c>
      <c r="T49" s="14" t="s">
        <v>976</v>
      </c>
      <c r="U49" s="14" t="s">
        <v>977</v>
      </c>
      <c r="V49" s="168">
        <v>1831311108</v>
      </c>
      <c r="W49" s="168" t="b">
        <v>1</v>
      </c>
      <c r="X49" s="9" t="s">
        <v>1</v>
      </c>
      <c r="Y49" s="9" t="b">
        <v>1</v>
      </c>
      <c r="Z49" s="11" t="b">
        <v>1</v>
      </c>
      <c r="AA49" s="13" t="s">
        <v>681</v>
      </c>
      <c r="AB49" s="169" t="b">
        <v>0</v>
      </c>
      <c r="AC49" s="19">
        <v>1</v>
      </c>
      <c r="AD49" s="13" t="s">
        <v>720</v>
      </c>
      <c r="AE49" s="170" t="b">
        <v>0</v>
      </c>
      <c r="AF49" s="170" t="b">
        <v>0</v>
      </c>
      <c r="AG49" s="13" t="s">
        <v>724</v>
      </c>
      <c r="AH49" s="13" t="s">
        <v>681</v>
      </c>
      <c r="AI49" s="13" t="s">
        <v>727</v>
      </c>
      <c r="AJ49" s="20" t="s">
        <v>731</v>
      </c>
      <c r="AK49" s="13"/>
      <c r="AL49" s="13"/>
      <c r="AM49" s="13"/>
      <c r="AN49" s="13"/>
      <c r="AO49" s="20"/>
    </row>
    <row r="50" spans="1:41" x14ac:dyDescent="0.35">
      <c r="A50" s="9">
        <v>75</v>
      </c>
      <c r="B50" s="9" t="b">
        <v>0</v>
      </c>
      <c r="C50" s="9" t="b">
        <v>0</v>
      </c>
      <c r="D50" s="9">
        <v>0</v>
      </c>
      <c r="E50" s="9">
        <v>0</v>
      </c>
      <c r="F50" s="9">
        <v>31</v>
      </c>
      <c r="G50" s="9">
        <v>5</v>
      </c>
      <c r="H50" s="9" t="b">
        <v>0</v>
      </c>
      <c r="I50" s="9" t="b">
        <v>0</v>
      </c>
      <c r="J50" s="9">
        <v>40</v>
      </c>
      <c r="K50" s="9"/>
      <c r="L50" s="21">
        <v>31</v>
      </c>
      <c r="M50" s="94" t="s">
        <v>1224</v>
      </c>
      <c r="N50" s="9" t="s">
        <v>1017</v>
      </c>
      <c r="O50" s="19">
        <v>2</v>
      </c>
      <c r="P50" s="19">
        <v>0</v>
      </c>
      <c r="Q50" s="19">
        <v>2</v>
      </c>
      <c r="R50" s="28">
        <v>0.5</v>
      </c>
      <c r="S50" s="14" t="s">
        <v>975</v>
      </c>
      <c r="T50" s="14" t="s">
        <v>976</v>
      </c>
      <c r="U50" s="14" t="s">
        <v>987</v>
      </c>
      <c r="V50" s="168">
        <v>1829549344</v>
      </c>
      <c r="W50" s="168" t="b">
        <v>1</v>
      </c>
      <c r="X50" s="9" t="s">
        <v>1</v>
      </c>
      <c r="Y50" s="9" t="b">
        <v>1</v>
      </c>
      <c r="Z50" s="11" t="b">
        <v>1</v>
      </c>
      <c r="AA50" s="13" t="s">
        <v>681</v>
      </c>
      <c r="AB50" s="169" t="b">
        <v>0</v>
      </c>
      <c r="AC50" s="19">
        <v>1</v>
      </c>
      <c r="AD50" s="13" t="s">
        <v>693</v>
      </c>
      <c r="AE50" s="170" t="b">
        <v>1</v>
      </c>
      <c r="AF50" s="170" t="b">
        <v>0</v>
      </c>
      <c r="AG50" s="13" t="s">
        <v>685</v>
      </c>
      <c r="AH50" s="13" t="s">
        <v>681</v>
      </c>
      <c r="AI50" s="13" t="s">
        <v>727</v>
      </c>
      <c r="AJ50" s="20" t="s">
        <v>693</v>
      </c>
      <c r="AK50" s="13"/>
      <c r="AL50" s="13"/>
      <c r="AM50" s="13"/>
      <c r="AN50" s="13"/>
      <c r="AO50" s="20"/>
    </row>
    <row r="51" spans="1:41" x14ac:dyDescent="0.35">
      <c r="A51" s="9">
        <v>106</v>
      </c>
      <c r="B51" s="9" t="b">
        <v>0</v>
      </c>
      <c r="C51" s="9" t="b">
        <v>0</v>
      </c>
      <c r="D51" s="9">
        <v>0</v>
      </c>
      <c r="E51" s="9">
        <v>0</v>
      </c>
      <c r="F51" s="9">
        <v>31</v>
      </c>
      <c r="G51" s="9">
        <v>1</v>
      </c>
      <c r="H51" s="9" t="b">
        <v>1</v>
      </c>
      <c r="I51" s="9" t="b">
        <v>0</v>
      </c>
      <c r="J51" s="9">
        <v>41</v>
      </c>
      <c r="K51" s="9"/>
      <c r="L51" s="21">
        <v>31</v>
      </c>
      <c r="M51" s="94" t="s">
        <v>1224</v>
      </c>
      <c r="N51" s="9" t="s">
        <v>1018</v>
      </c>
      <c r="O51" s="19">
        <v>2</v>
      </c>
      <c r="P51" s="19">
        <v>0</v>
      </c>
      <c r="Q51" s="19">
        <v>2</v>
      </c>
      <c r="R51" s="28">
        <v>0.5</v>
      </c>
      <c r="S51" s="14" t="s">
        <v>977</v>
      </c>
      <c r="T51" s="14" t="s">
        <v>976</v>
      </c>
      <c r="U51" s="14" t="s">
        <v>977</v>
      </c>
      <c r="V51" s="168">
        <v>1777425502</v>
      </c>
      <c r="W51" s="168" t="b">
        <v>1</v>
      </c>
      <c r="X51" s="9" t="s">
        <v>1</v>
      </c>
      <c r="Y51" s="9" t="b">
        <v>1</v>
      </c>
      <c r="Z51" s="11" t="b">
        <v>1</v>
      </c>
      <c r="AA51" s="13" t="s">
        <v>693</v>
      </c>
      <c r="AB51" s="169" t="b">
        <v>0</v>
      </c>
      <c r="AC51" s="19">
        <v>0</v>
      </c>
      <c r="AD51" s="13" t="s">
        <v>685</v>
      </c>
      <c r="AE51" s="170" t="b">
        <v>1</v>
      </c>
      <c r="AF51" s="170" t="b">
        <v>1</v>
      </c>
      <c r="AG51" s="13" t="s">
        <v>685</v>
      </c>
      <c r="AH51" s="13" t="s">
        <v>681</v>
      </c>
      <c r="AI51" s="13" t="s">
        <v>727</v>
      </c>
      <c r="AJ51" s="20" t="s">
        <v>693</v>
      </c>
      <c r="AK51" s="13"/>
      <c r="AL51" s="13"/>
      <c r="AM51" s="13"/>
      <c r="AN51" s="13"/>
      <c r="AO51" s="20"/>
    </row>
    <row r="52" spans="1:41" x14ac:dyDescent="0.35">
      <c r="A52" s="9">
        <v>192</v>
      </c>
      <c r="B52" s="9" t="b">
        <v>0</v>
      </c>
      <c r="C52" s="9" t="b">
        <v>0</v>
      </c>
      <c r="D52" s="9">
        <v>0</v>
      </c>
      <c r="E52" s="9">
        <v>0</v>
      </c>
      <c r="F52" s="9">
        <v>31</v>
      </c>
      <c r="G52" s="9">
        <v>2</v>
      </c>
      <c r="H52" s="9" t="b">
        <v>1</v>
      </c>
      <c r="I52" s="9" t="b">
        <v>0</v>
      </c>
      <c r="J52" s="9">
        <v>42</v>
      </c>
      <c r="K52" s="9"/>
      <c r="L52" s="21">
        <v>31</v>
      </c>
      <c r="M52" s="94" t="s">
        <v>1224</v>
      </c>
      <c r="N52" s="9" t="s">
        <v>1019</v>
      </c>
      <c r="O52" s="19">
        <v>2</v>
      </c>
      <c r="P52" s="19">
        <v>0</v>
      </c>
      <c r="Q52" s="19">
        <v>2</v>
      </c>
      <c r="R52" s="28">
        <v>0.5</v>
      </c>
      <c r="S52" s="14" t="s">
        <v>977</v>
      </c>
      <c r="T52" s="14" t="s">
        <v>976</v>
      </c>
      <c r="U52" s="14" t="s">
        <v>979</v>
      </c>
      <c r="V52" s="168">
        <v>1758303765</v>
      </c>
      <c r="W52" s="168" t="b">
        <v>1</v>
      </c>
      <c r="X52" s="9" t="s">
        <v>1</v>
      </c>
      <c r="Y52" s="9" t="b">
        <v>1</v>
      </c>
      <c r="Z52" s="11" t="b">
        <v>1</v>
      </c>
      <c r="AA52" s="13" t="s">
        <v>727</v>
      </c>
      <c r="AB52" s="169" t="b">
        <v>1</v>
      </c>
      <c r="AC52" s="19">
        <v>1</v>
      </c>
      <c r="AD52" s="13" t="s">
        <v>697</v>
      </c>
      <c r="AE52" s="170" t="b">
        <v>0</v>
      </c>
      <c r="AF52" s="170" t="b">
        <v>1</v>
      </c>
      <c r="AG52" s="13" t="s">
        <v>724</v>
      </c>
      <c r="AH52" s="13" t="s">
        <v>681</v>
      </c>
      <c r="AI52" s="13" t="s">
        <v>727</v>
      </c>
      <c r="AJ52" s="20" t="s">
        <v>731</v>
      </c>
      <c r="AK52" s="13"/>
      <c r="AL52" s="13"/>
      <c r="AM52" s="13"/>
      <c r="AN52" s="13"/>
      <c r="AO52" s="20"/>
    </row>
    <row r="53" spans="1:41" x14ac:dyDescent="0.35">
      <c r="A53" s="9">
        <v>48</v>
      </c>
      <c r="B53" s="9" t="b">
        <v>0</v>
      </c>
      <c r="C53" s="9" t="b">
        <v>0</v>
      </c>
      <c r="D53" s="9">
        <v>0</v>
      </c>
      <c r="E53" s="9">
        <v>0</v>
      </c>
      <c r="F53" s="9">
        <v>31</v>
      </c>
      <c r="G53" s="9">
        <v>3</v>
      </c>
      <c r="H53" s="9" t="b">
        <v>1</v>
      </c>
      <c r="I53" s="9" t="b">
        <v>0</v>
      </c>
      <c r="J53" s="9">
        <v>43</v>
      </c>
      <c r="K53" s="9"/>
      <c r="L53" s="21">
        <v>31</v>
      </c>
      <c r="M53" s="94" t="s">
        <v>1224</v>
      </c>
      <c r="N53" s="9" t="s">
        <v>1020</v>
      </c>
      <c r="O53" s="19">
        <v>2</v>
      </c>
      <c r="P53" s="19">
        <v>0</v>
      </c>
      <c r="Q53" s="19">
        <v>2</v>
      </c>
      <c r="R53" s="28">
        <v>0.5</v>
      </c>
      <c r="S53" s="14" t="s">
        <v>975</v>
      </c>
      <c r="T53" s="14" t="s">
        <v>976</v>
      </c>
      <c r="U53" s="14" t="s">
        <v>987</v>
      </c>
      <c r="V53" s="168">
        <v>1732875240</v>
      </c>
      <c r="W53" s="168" t="b">
        <v>1</v>
      </c>
      <c r="X53" s="9" t="s">
        <v>1</v>
      </c>
      <c r="Y53" s="9" t="b">
        <v>1</v>
      </c>
      <c r="Z53" s="11" t="b">
        <v>1</v>
      </c>
      <c r="AA53" s="13" t="s">
        <v>731</v>
      </c>
      <c r="AB53" s="169" t="b">
        <v>1</v>
      </c>
      <c r="AC53" s="19">
        <v>1</v>
      </c>
      <c r="AD53" s="13" t="s">
        <v>697</v>
      </c>
      <c r="AE53" s="170" t="b">
        <v>0</v>
      </c>
      <c r="AF53" s="170" t="b">
        <v>1</v>
      </c>
      <c r="AG53" s="13" t="s">
        <v>724</v>
      </c>
      <c r="AH53" s="13" t="s">
        <v>681</v>
      </c>
      <c r="AI53" s="13" t="s">
        <v>727</v>
      </c>
      <c r="AJ53" s="20" t="s">
        <v>731</v>
      </c>
      <c r="AK53" s="13"/>
      <c r="AL53" s="13"/>
      <c r="AM53" s="13"/>
      <c r="AN53" s="13"/>
      <c r="AO53" s="20"/>
    </row>
    <row r="54" spans="1:41" x14ac:dyDescent="0.35">
      <c r="A54" s="9">
        <v>197</v>
      </c>
      <c r="B54" s="9" t="b">
        <v>0</v>
      </c>
      <c r="C54" s="9" t="b">
        <v>0</v>
      </c>
      <c r="D54" s="9">
        <v>0</v>
      </c>
      <c r="E54" s="9">
        <v>0</v>
      </c>
      <c r="F54" s="9">
        <v>31</v>
      </c>
      <c r="G54" s="9">
        <v>4</v>
      </c>
      <c r="H54" s="9" t="b">
        <v>1</v>
      </c>
      <c r="I54" s="9" t="b">
        <v>0</v>
      </c>
      <c r="J54" s="9">
        <v>44</v>
      </c>
      <c r="K54" s="9"/>
      <c r="L54" s="21">
        <v>31</v>
      </c>
      <c r="M54" s="94" t="s">
        <v>1224</v>
      </c>
      <c r="N54" s="9" t="s">
        <v>1021</v>
      </c>
      <c r="O54" s="19">
        <v>2</v>
      </c>
      <c r="P54" s="19">
        <v>0</v>
      </c>
      <c r="Q54" s="19">
        <v>2</v>
      </c>
      <c r="R54" s="28">
        <v>0.5</v>
      </c>
      <c r="S54" s="14" t="s">
        <v>977</v>
      </c>
      <c r="T54" s="14" t="s">
        <v>976</v>
      </c>
      <c r="U54" s="14" t="s">
        <v>987</v>
      </c>
      <c r="V54" s="168">
        <v>1720236881</v>
      </c>
      <c r="W54" s="168" t="b">
        <v>1</v>
      </c>
      <c r="X54" s="9" t="s">
        <v>1</v>
      </c>
      <c r="Y54" s="9" t="b">
        <v>1</v>
      </c>
      <c r="Z54" s="11" t="b">
        <v>1</v>
      </c>
      <c r="AA54" s="13" t="s">
        <v>681</v>
      </c>
      <c r="AB54" s="169" t="b">
        <v>0</v>
      </c>
      <c r="AC54" s="19">
        <v>2</v>
      </c>
      <c r="AD54" s="13" t="s">
        <v>717</v>
      </c>
      <c r="AE54" s="170" t="b">
        <v>0</v>
      </c>
      <c r="AF54" s="170" t="b">
        <v>0</v>
      </c>
      <c r="AG54" s="13" t="s">
        <v>685</v>
      </c>
      <c r="AH54" s="13" t="s">
        <v>681</v>
      </c>
      <c r="AI54" s="13" t="s">
        <v>727</v>
      </c>
      <c r="AJ54" s="20" t="s">
        <v>693</v>
      </c>
      <c r="AK54" s="13"/>
      <c r="AL54" s="13"/>
      <c r="AM54" s="13"/>
      <c r="AN54" s="13"/>
      <c r="AO54" s="20"/>
    </row>
    <row r="55" spans="1:41" x14ac:dyDescent="0.35">
      <c r="A55" s="9">
        <v>120</v>
      </c>
      <c r="B55" s="9" t="b">
        <v>0</v>
      </c>
      <c r="C55" s="9" t="b">
        <v>0</v>
      </c>
      <c r="D55" s="9">
        <v>0</v>
      </c>
      <c r="E55" s="9">
        <v>0</v>
      </c>
      <c r="F55" s="9">
        <v>31</v>
      </c>
      <c r="G55" s="9">
        <v>5</v>
      </c>
      <c r="H55" s="9" t="b">
        <v>1</v>
      </c>
      <c r="I55" s="9" t="b">
        <v>0</v>
      </c>
      <c r="J55" s="9">
        <v>45</v>
      </c>
      <c r="K55" s="9"/>
      <c r="L55" s="21">
        <v>31</v>
      </c>
      <c r="M55" s="94" t="s">
        <v>1224</v>
      </c>
      <c r="N55" s="9" t="s">
        <v>1022</v>
      </c>
      <c r="O55" s="19">
        <v>2</v>
      </c>
      <c r="P55" s="19">
        <v>0</v>
      </c>
      <c r="Q55" s="19">
        <v>2</v>
      </c>
      <c r="R55" s="28">
        <v>0.5</v>
      </c>
      <c r="S55" s="14" t="s">
        <v>975</v>
      </c>
      <c r="T55" s="14" t="s">
        <v>976</v>
      </c>
      <c r="U55" s="14" t="s">
        <v>1023</v>
      </c>
      <c r="V55" s="168">
        <v>1696202293</v>
      </c>
      <c r="W55" s="168" t="b">
        <v>1</v>
      </c>
      <c r="X55" s="9" t="s">
        <v>1</v>
      </c>
      <c r="Y55" s="9" t="b">
        <v>1</v>
      </c>
      <c r="Z55" s="11" t="b">
        <v>1</v>
      </c>
      <c r="AA55" s="13" t="s">
        <v>681</v>
      </c>
      <c r="AB55" s="169" t="b">
        <v>0</v>
      </c>
      <c r="AC55" s="19">
        <v>1</v>
      </c>
      <c r="AD55" s="13" t="s">
        <v>701</v>
      </c>
      <c r="AE55" s="170" t="b">
        <v>0</v>
      </c>
      <c r="AF55" s="170" t="b">
        <v>0</v>
      </c>
      <c r="AG55" s="13" t="s">
        <v>685</v>
      </c>
      <c r="AH55" s="13" t="s">
        <v>681</v>
      </c>
      <c r="AI55" s="13" t="s">
        <v>727</v>
      </c>
      <c r="AJ55" s="20" t="s">
        <v>693</v>
      </c>
      <c r="AK55" s="13"/>
      <c r="AL55" s="13"/>
      <c r="AM55" s="13"/>
      <c r="AN55" s="13"/>
      <c r="AO55" s="20"/>
    </row>
    <row r="56" spans="1:41" x14ac:dyDescent="0.35">
      <c r="A56" s="9">
        <v>219</v>
      </c>
      <c r="B56" s="9" t="b">
        <v>0</v>
      </c>
      <c r="C56" s="9" t="b">
        <v>0</v>
      </c>
      <c r="D56" s="9">
        <v>0</v>
      </c>
      <c r="E56" s="9">
        <v>0</v>
      </c>
      <c r="F56" s="9">
        <v>31</v>
      </c>
      <c r="G56" s="9">
        <v>1</v>
      </c>
      <c r="H56" s="9" t="b">
        <v>0</v>
      </c>
      <c r="I56" s="9" t="b">
        <v>0</v>
      </c>
      <c r="J56" s="9">
        <v>46</v>
      </c>
      <c r="K56" s="9"/>
      <c r="L56" s="21">
        <v>31</v>
      </c>
      <c r="M56" s="94" t="s">
        <v>1224</v>
      </c>
      <c r="N56" s="9" t="s">
        <v>1024</v>
      </c>
      <c r="O56" s="19">
        <v>2</v>
      </c>
      <c r="P56" s="19">
        <v>0</v>
      </c>
      <c r="Q56" s="19">
        <v>2</v>
      </c>
      <c r="R56" s="28">
        <v>0.5</v>
      </c>
      <c r="S56" s="14" t="s">
        <v>975</v>
      </c>
      <c r="T56" s="14" t="s">
        <v>976</v>
      </c>
      <c r="U56" s="14" t="s">
        <v>977</v>
      </c>
      <c r="V56" s="168">
        <v>1664475955</v>
      </c>
      <c r="W56" s="168" t="b">
        <v>1</v>
      </c>
      <c r="X56" s="9" t="s">
        <v>1</v>
      </c>
      <c r="Y56" s="9" t="b">
        <v>1</v>
      </c>
      <c r="Z56" s="11" t="b">
        <v>1</v>
      </c>
      <c r="AA56" s="13" t="s">
        <v>693</v>
      </c>
      <c r="AB56" s="169" t="b">
        <v>0</v>
      </c>
      <c r="AC56" s="19">
        <v>2</v>
      </c>
      <c r="AD56" s="13" t="s">
        <v>701</v>
      </c>
      <c r="AE56" s="170" t="b">
        <v>0</v>
      </c>
      <c r="AF56" s="170" t="b">
        <v>0</v>
      </c>
      <c r="AG56" s="13" t="s">
        <v>685</v>
      </c>
      <c r="AH56" s="13" t="s">
        <v>681</v>
      </c>
      <c r="AI56" s="13" t="s">
        <v>727</v>
      </c>
      <c r="AJ56" s="20" t="s">
        <v>693</v>
      </c>
      <c r="AK56" s="13"/>
      <c r="AL56" s="13"/>
      <c r="AM56" s="13"/>
      <c r="AN56" s="13"/>
      <c r="AO56" s="20"/>
    </row>
    <row r="57" spans="1:41" x14ac:dyDescent="0.35">
      <c r="A57" s="9">
        <v>173</v>
      </c>
      <c r="B57" s="9" t="b">
        <v>0</v>
      </c>
      <c r="C57" s="9" t="b">
        <v>0</v>
      </c>
      <c r="D57" s="9">
        <v>0</v>
      </c>
      <c r="E57" s="9">
        <v>0</v>
      </c>
      <c r="F57" s="9">
        <v>31</v>
      </c>
      <c r="G57" s="9">
        <v>2</v>
      </c>
      <c r="H57" s="9" t="b">
        <v>0</v>
      </c>
      <c r="I57" s="9" t="b">
        <v>0</v>
      </c>
      <c r="J57" s="9">
        <v>47</v>
      </c>
      <c r="K57" s="9"/>
      <c r="L57" s="21">
        <v>31</v>
      </c>
      <c r="M57" s="94" t="s">
        <v>1224</v>
      </c>
      <c r="N57" s="9" t="s">
        <v>1025</v>
      </c>
      <c r="O57" s="19">
        <v>2</v>
      </c>
      <c r="P57" s="19">
        <v>0</v>
      </c>
      <c r="Q57" s="19">
        <v>2</v>
      </c>
      <c r="R57" s="28">
        <v>0.5</v>
      </c>
      <c r="S57" s="14" t="s">
        <v>977</v>
      </c>
      <c r="T57" s="14" t="s">
        <v>976</v>
      </c>
      <c r="U57" s="14" t="s">
        <v>987</v>
      </c>
      <c r="V57" s="168">
        <v>1642965847</v>
      </c>
      <c r="W57" s="168" t="b">
        <v>1</v>
      </c>
      <c r="X57" s="9" t="s">
        <v>1</v>
      </c>
      <c r="Y57" s="9" t="b">
        <v>1</v>
      </c>
      <c r="Z57" s="11" t="b">
        <v>1</v>
      </c>
      <c r="AA57" s="13" t="s">
        <v>681</v>
      </c>
      <c r="AB57" s="169" t="b">
        <v>0</v>
      </c>
      <c r="AC57" s="19">
        <v>1</v>
      </c>
      <c r="AD57" s="13" t="s">
        <v>689</v>
      </c>
      <c r="AE57" s="170" t="b">
        <v>0</v>
      </c>
      <c r="AF57" s="170" t="b">
        <v>0</v>
      </c>
      <c r="AG57" s="13" t="s">
        <v>724</v>
      </c>
      <c r="AH57" s="13" t="s">
        <v>681</v>
      </c>
      <c r="AI57" s="13" t="s">
        <v>727</v>
      </c>
      <c r="AJ57" s="20" t="s">
        <v>731</v>
      </c>
      <c r="AK57" s="13"/>
      <c r="AL57" s="13"/>
      <c r="AM57" s="13"/>
      <c r="AN57" s="13"/>
      <c r="AO57" s="20"/>
    </row>
    <row r="58" spans="1:41" x14ac:dyDescent="0.35">
      <c r="A58" s="9">
        <v>183</v>
      </c>
      <c r="B58" s="9" t="b">
        <v>0</v>
      </c>
      <c r="C58" s="9" t="b">
        <v>1</v>
      </c>
      <c r="D58" s="9">
        <v>0</v>
      </c>
      <c r="E58" s="9">
        <v>0</v>
      </c>
      <c r="F58" s="9">
        <v>31</v>
      </c>
      <c r="G58" s="9">
        <v>3</v>
      </c>
      <c r="H58" s="9" t="b">
        <v>0</v>
      </c>
      <c r="I58" s="9" t="b">
        <v>0</v>
      </c>
      <c r="J58" s="9">
        <v>48</v>
      </c>
      <c r="K58" s="9"/>
      <c r="L58" s="21">
        <v>31</v>
      </c>
      <c r="M58" s="94" t="s">
        <v>1224</v>
      </c>
      <c r="N58" s="9" t="s">
        <v>1026</v>
      </c>
      <c r="O58" s="19">
        <v>2</v>
      </c>
      <c r="P58" s="19">
        <v>0</v>
      </c>
      <c r="Q58" s="19">
        <v>2</v>
      </c>
      <c r="R58" s="28">
        <v>0.5</v>
      </c>
      <c r="S58" s="14" t="s">
        <v>977</v>
      </c>
      <c r="T58" s="14" t="s">
        <v>981</v>
      </c>
      <c r="U58" s="14" t="s">
        <v>987</v>
      </c>
      <c r="V58" s="168">
        <v>1611872571</v>
      </c>
      <c r="W58" s="168" t="b">
        <v>1</v>
      </c>
      <c r="X58" s="9" t="s">
        <v>1</v>
      </c>
      <c r="Y58" s="9" t="b">
        <v>1</v>
      </c>
      <c r="Z58" s="11" t="b">
        <v>1</v>
      </c>
      <c r="AA58" s="13" t="s">
        <v>681</v>
      </c>
      <c r="AB58" s="169" t="b">
        <v>0</v>
      </c>
      <c r="AC58" s="19">
        <v>1</v>
      </c>
      <c r="AD58" s="13" t="s">
        <v>1</v>
      </c>
      <c r="AE58" s="170" t="b">
        <v>0</v>
      </c>
      <c r="AF58" s="170" t="b">
        <v>0</v>
      </c>
      <c r="AG58" s="13" t="s">
        <v>685</v>
      </c>
      <c r="AH58" s="13" t="s">
        <v>681</v>
      </c>
      <c r="AI58" s="13" t="s">
        <v>727</v>
      </c>
      <c r="AJ58" s="20" t="s">
        <v>693</v>
      </c>
      <c r="AK58" s="13"/>
      <c r="AL58" s="13"/>
      <c r="AM58" s="13"/>
      <c r="AN58" s="13"/>
      <c r="AO58" s="20"/>
    </row>
    <row r="59" spans="1:41" s="10" customFormat="1" x14ac:dyDescent="0.35">
      <c r="A59" s="9">
        <v>108</v>
      </c>
      <c r="B59" s="9" t="b">
        <v>0</v>
      </c>
      <c r="C59" s="9" t="b">
        <v>0</v>
      </c>
      <c r="D59" s="9">
        <v>0</v>
      </c>
      <c r="E59" s="9">
        <v>0</v>
      </c>
      <c r="F59" s="9">
        <v>31</v>
      </c>
      <c r="G59" s="9">
        <v>4</v>
      </c>
      <c r="H59" s="9" t="b">
        <v>0</v>
      </c>
      <c r="I59" s="9" t="b">
        <v>0</v>
      </c>
      <c r="J59" s="9">
        <v>49</v>
      </c>
      <c r="K59" s="9"/>
      <c r="L59" s="21">
        <v>31</v>
      </c>
      <c r="M59" s="94" t="s">
        <v>1224</v>
      </c>
      <c r="N59" s="9" t="s">
        <v>1027</v>
      </c>
      <c r="O59" s="19">
        <v>2</v>
      </c>
      <c r="P59" s="19">
        <v>0</v>
      </c>
      <c r="Q59" s="19">
        <v>2</v>
      </c>
      <c r="R59" s="28">
        <v>0.5</v>
      </c>
      <c r="S59" s="14" t="s">
        <v>975</v>
      </c>
      <c r="T59" s="14" t="s">
        <v>981</v>
      </c>
      <c r="U59" s="14" t="s">
        <v>977</v>
      </c>
      <c r="V59" s="168">
        <v>1568381259</v>
      </c>
      <c r="W59" s="168" t="b">
        <v>1</v>
      </c>
      <c r="X59" s="9" t="s">
        <v>1</v>
      </c>
      <c r="Y59" s="9" t="b">
        <v>1</v>
      </c>
      <c r="Z59" s="11" t="b">
        <v>1</v>
      </c>
      <c r="AA59" s="13" t="s">
        <v>727</v>
      </c>
      <c r="AB59" s="169" t="b">
        <v>1</v>
      </c>
      <c r="AC59" s="19">
        <v>1</v>
      </c>
      <c r="AD59" s="13" t="s">
        <v>681</v>
      </c>
      <c r="AE59" s="170" t="b">
        <v>1</v>
      </c>
      <c r="AF59" s="170" t="b">
        <v>0</v>
      </c>
      <c r="AG59" s="13" t="s">
        <v>685</v>
      </c>
      <c r="AH59" s="13" t="s">
        <v>681</v>
      </c>
      <c r="AI59" s="13" t="s">
        <v>727</v>
      </c>
      <c r="AJ59" s="20" t="s">
        <v>693</v>
      </c>
      <c r="AK59" s="13"/>
      <c r="AL59" s="13"/>
      <c r="AM59" s="13"/>
      <c r="AN59" s="13"/>
      <c r="AO59" s="20"/>
    </row>
    <row r="60" spans="1:41" x14ac:dyDescent="0.35">
      <c r="A60" s="9">
        <v>312</v>
      </c>
      <c r="B60" s="9" t="b">
        <v>0</v>
      </c>
      <c r="C60" s="9" t="b">
        <v>0</v>
      </c>
      <c r="D60" s="9">
        <v>0</v>
      </c>
      <c r="E60" s="9">
        <v>0</v>
      </c>
      <c r="F60" s="9">
        <v>31</v>
      </c>
      <c r="G60" s="9">
        <v>5</v>
      </c>
      <c r="H60" s="9" t="b">
        <v>0</v>
      </c>
      <c r="I60" s="9" t="b">
        <v>0</v>
      </c>
      <c r="J60" s="9">
        <v>50</v>
      </c>
      <c r="K60" s="9"/>
      <c r="L60" s="21">
        <v>31</v>
      </c>
      <c r="M60" s="94" t="s">
        <v>1224</v>
      </c>
      <c r="N60" s="9" t="s">
        <v>1028</v>
      </c>
      <c r="O60" s="19">
        <v>2</v>
      </c>
      <c r="P60" s="19">
        <v>0</v>
      </c>
      <c r="Q60" s="19">
        <v>2</v>
      </c>
      <c r="R60" s="28">
        <v>0.5</v>
      </c>
      <c r="S60" s="14" t="s">
        <v>977</v>
      </c>
      <c r="T60" s="14" t="s">
        <v>981</v>
      </c>
      <c r="U60" s="14" t="s">
        <v>979</v>
      </c>
      <c r="V60" s="168">
        <v>1544105345</v>
      </c>
      <c r="W60" s="168" t="b">
        <v>1</v>
      </c>
      <c r="X60" s="9" t="s">
        <v>1</v>
      </c>
      <c r="Y60" s="9" t="b">
        <v>1</v>
      </c>
      <c r="Z60" s="11" t="b">
        <v>1</v>
      </c>
      <c r="AA60" s="13" t="s">
        <v>727</v>
      </c>
      <c r="AB60" s="169" t="b">
        <v>1</v>
      </c>
      <c r="AC60" s="19">
        <v>1</v>
      </c>
      <c r="AD60" s="13" t="s">
        <v>713</v>
      </c>
      <c r="AE60" s="170" t="b">
        <v>0</v>
      </c>
      <c r="AF60" s="170" t="b">
        <v>0</v>
      </c>
      <c r="AG60" s="13" t="s">
        <v>685</v>
      </c>
      <c r="AH60" s="13" t="s">
        <v>681</v>
      </c>
      <c r="AI60" s="13" t="s">
        <v>727</v>
      </c>
      <c r="AJ60" s="20" t="s">
        <v>693</v>
      </c>
      <c r="AK60" s="13"/>
      <c r="AL60" s="13"/>
      <c r="AM60" s="13"/>
      <c r="AN60" s="13"/>
      <c r="AO60" s="20"/>
    </row>
    <row r="61" spans="1:41" s="10" customFormat="1" x14ac:dyDescent="0.35">
      <c r="A61" s="9">
        <v>40</v>
      </c>
      <c r="B61" s="9" t="b">
        <v>0</v>
      </c>
      <c r="C61" s="9" t="b">
        <v>1</v>
      </c>
      <c r="D61" s="9">
        <v>0</v>
      </c>
      <c r="E61" s="9">
        <v>0</v>
      </c>
      <c r="F61" s="9">
        <v>31</v>
      </c>
      <c r="G61" s="9">
        <v>1</v>
      </c>
      <c r="H61" s="9" t="b">
        <v>1</v>
      </c>
      <c r="I61" s="9" t="b">
        <v>0</v>
      </c>
      <c r="J61" s="9">
        <v>51</v>
      </c>
      <c r="K61" s="9"/>
      <c r="L61" s="21">
        <v>31</v>
      </c>
      <c r="M61" s="94" t="s">
        <v>1224</v>
      </c>
      <c r="N61" s="9" t="s">
        <v>1029</v>
      </c>
      <c r="O61" s="19">
        <v>2</v>
      </c>
      <c r="P61" s="19">
        <v>0</v>
      </c>
      <c r="Q61" s="19">
        <v>2</v>
      </c>
      <c r="R61" s="28">
        <v>0.5</v>
      </c>
      <c r="S61" s="14" t="s">
        <v>975</v>
      </c>
      <c r="T61" s="14" t="s">
        <v>981</v>
      </c>
      <c r="U61" s="14" t="s">
        <v>977</v>
      </c>
      <c r="V61" s="168">
        <v>1537986526</v>
      </c>
      <c r="W61" s="168" t="b">
        <v>1</v>
      </c>
      <c r="X61" s="9" t="s">
        <v>1</v>
      </c>
      <c r="Y61" s="9" t="b">
        <v>1</v>
      </c>
      <c r="Z61" s="11" t="b">
        <v>1</v>
      </c>
      <c r="AA61" s="13" t="s">
        <v>681</v>
      </c>
      <c r="AB61" s="169" t="b">
        <v>0</v>
      </c>
      <c r="AC61" s="19">
        <v>0</v>
      </c>
      <c r="AD61" s="13" t="s">
        <v>720</v>
      </c>
      <c r="AE61" s="170" t="b">
        <v>0</v>
      </c>
      <c r="AF61" s="170" t="b">
        <v>0</v>
      </c>
      <c r="AG61" s="13" t="s">
        <v>685</v>
      </c>
      <c r="AH61" s="13" t="s">
        <v>681</v>
      </c>
      <c r="AI61" s="13" t="s">
        <v>705</v>
      </c>
      <c r="AJ61" s="20" t="s">
        <v>731</v>
      </c>
      <c r="AK61" s="13"/>
      <c r="AL61" s="13"/>
      <c r="AM61" s="13"/>
      <c r="AN61" s="13"/>
      <c r="AO61" s="20"/>
    </row>
    <row r="62" spans="1:41" x14ac:dyDescent="0.35">
      <c r="A62" s="9">
        <v>307</v>
      </c>
      <c r="B62" s="9" t="b">
        <v>0</v>
      </c>
      <c r="C62" s="9" t="b">
        <v>0</v>
      </c>
      <c r="D62" s="9">
        <v>0</v>
      </c>
      <c r="E62" s="9">
        <v>0</v>
      </c>
      <c r="F62" s="9">
        <v>31</v>
      </c>
      <c r="G62" s="9">
        <v>2</v>
      </c>
      <c r="H62" s="9" t="b">
        <v>1</v>
      </c>
      <c r="I62" s="9" t="b">
        <v>0</v>
      </c>
      <c r="J62" s="9">
        <v>52</v>
      </c>
      <c r="K62" s="9"/>
      <c r="L62" s="21">
        <v>31</v>
      </c>
      <c r="M62" s="94" t="s">
        <v>1224</v>
      </c>
      <c r="N62" s="9" t="s">
        <v>1030</v>
      </c>
      <c r="O62" s="19">
        <v>2</v>
      </c>
      <c r="P62" s="19">
        <v>0</v>
      </c>
      <c r="Q62" s="19">
        <v>2</v>
      </c>
      <c r="R62" s="28">
        <v>0.5</v>
      </c>
      <c r="S62" s="14" t="s">
        <v>975</v>
      </c>
      <c r="T62" s="14" t="s">
        <v>976</v>
      </c>
      <c r="U62" s="14" t="s">
        <v>977</v>
      </c>
      <c r="V62" s="168">
        <v>1518786310</v>
      </c>
      <c r="W62" s="168" t="b">
        <v>1</v>
      </c>
      <c r="X62" s="9" t="s">
        <v>1</v>
      </c>
      <c r="Y62" s="9" t="b">
        <v>1</v>
      </c>
      <c r="Z62" s="11" t="b">
        <v>1</v>
      </c>
      <c r="AA62" s="13" t="s">
        <v>693</v>
      </c>
      <c r="AB62" s="169" t="b">
        <v>0</v>
      </c>
      <c r="AC62" s="19">
        <v>1</v>
      </c>
      <c r="AD62" s="13" t="s">
        <v>693</v>
      </c>
      <c r="AE62" s="170" t="b">
        <v>1</v>
      </c>
      <c r="AF62" s="170" t="b">
        <v>0</v>
      </c>
      <c r="AG62" s="13" t="s">
        <v>685</v>
      </c>
      <c r="AH62" s="13" t="s">
        <v>681</v>
      </c>
      <c r="AI62" s="13" t="s">
        <v>727</v>
      </c>
      <c r="AJ62" s="20" t="s">
        <v>693</v>
      </c>
      <c r="AK62" s="13"/>
      <c r="AL62" s="13"/>
      <c r="AM62" s="13"/>
      <c r="AN62" s="13"/>
      <c r="AO62" s="20"/>
    </row>
    <row r="63" spans="1:41" x14ac:dyDescent="0.35">
      <c r="A63" s="9">
        <v>60</v>
      </c>
      <c r="B63" s="9" t="b">
        <v>0</v>
      </c>
      <c r="C63" s="9" t="b">
        <v>0</v>
      </c>
      <c r="D63" s="9">
        <v>0</v>
      </c>
      <c r="E63" s="9">
        <v>0</v>
      </c>
      <c r="F63" s="9">
        <v>31</v>
      </c>
      <c r="G63" s="9">
        <v>3</v>
      </c>
      <c r="H63" s="9" t="b">
        <v>1</v>
      </c>
      <c r="I63" s="9" t="b">
        <v>0</v>
      </c>
      <c r="J63" s="9">
        <v>53</v>
      </c>
      <c r="K63" s="9"/>
      <c r="L63" s="21">
        <v>31</v>
      </c>
      <c r="M63" s="94" t="s">
        <v>1224</v>
      </c>
      <c r="N63" s="9" t="s">
        <v>1031</v>
      </c>
      <c r="O63" s="19">
        <v>2</v>
      </c>
      <c r="P63" s="19">
        <v>0</v>
      </c>
      <c r="Q63" s="19">
        <v>2</v>
      </c>
      <c r="R63" s="28">
        <v>0.5</v>
      </c>
      <c r="S63" s="14" t="s">
        <v>975</v>
      </c>
      <c r="T63" s="14" t="s">
        <v>976</v>
      </c>
      <c r="U63" s="14" t="s">
        <v>987</v>
      </c>
      <c r="V63" s="168">
        <v>1490266984</v>
      </c>
      <c r="W63" s="168" t="b">
        <v>1</v>
      </c>
      <c r="X63" s="9" t="s">
        <v>1</v>
      </c>
      <c r="Y63" s="9" t="b">
        <v>1</v>
      </c>
      <c r="Z63" s="11" t="b">
        <v>1</v>
      </c>
      <c r="AA63" s="13" t="s">
        <v>681</v>
      </c>
      <c r="AB63" s="169" t="b">
        <v>0</v>
      </c>
      <c r="AC63" s="19">
        <v>1</v>
      </c>
      <c r="AD63" s="13" t="s">
        <v>705</v>
      </c>
      <c r="AE63" s="170" t="b">
        <v>1</v>
      </c>
      <c r="AF63" s="170" t="b">
        <v>0</v>
      </c>
      <c r="AG63" s="13" t="s">
        <v>685</v>
      </c>
      <c r="AH63" s="13" t="s">
        <v>681</v>
      </c>
      <c r="AI63" s="13" t="s">
        <v>705</v>
      </c>
      <c r="AJ63" s="20" t="s">
        <v>731</v>
      </c>
      <c r="AK63" s="13"/>
      <c r="AL63" s="13"/>
      <c r="AM63" s="13"/>
      <c r="AN63" s="13"/>
      <c r="AO63" s="20"/>
    </row>
    <row r="64" spans="1:41" x14ac:dyDescent="0.35">
      <c r="A64" s="9">
        <v>27</v>
      </c>
      <c r="B64" s="9" t="b">
        <v>0</v>
      </c>
      <c r="C64" s="9" t="b">
        <v>1</v>
      </c>
      <c r="D64" s="9">
        <v>0</v>
      </c>
      <c r="E64" s="9">
        <v>0</v>
      </c>
      <c r="F64" s="9">
        <v>31</v>
      </c>
      <c r="G64" s="9">
        <v>4</v>
      </c>
      <c r="H64" s="9" t="b">
        <v>1</v>
      </c>
      <c r="I64" s="9" t="b">
        <v>0</v>
      </c>
      <c r="J64" s="9">
        <v>54</v>
      </c>
      <c r="K64" s="9"/>
      <c r="L64" s="21">
        <v>31</v>
      </c>
      <c r="M64" s="94" t="s">
        <v>1224</v>
      </c>
      <c r="N64" s="9" t="s">
        <v>1032</v>
      </c>
      <c r="O64" s="19">
        <v>2</v>
      </c>
      <c r="P64" s="19">
        <v>0</v>
      </c>
      <c r="Q64" s="19">
        <v>2</v>
      </c>
      <c r="R64" s="28">
        <v>0.5</v>
      </c>
      <c r="S64" s="14" t="s">
        <v>975</v>
      </c>
      <c r="T64" s="14" t="s">
        <v>981</v>
      </c>
      <c r="U64" s="14" t="s">
        <v>977</v>
      </c>
      <c r="V64" s="168">
        <v>1478006761</v>
      </c>
      <c r="W64" s="168" t="b">
        <v>1</v>
      </c>
      <c r="X64" s="9" t="s">
        <v>1</v>
      </c>
      <c r="Y64" s="9" t="b">
        <v>1</v>
      </c>
      <c r="Z64" s="11" t="b">
        <v>1</v>
      </c>
      <c r="AA64" s="13" t="s">
        <v>681</v>
      </c>
      <c r="AB64" s="169" t="b">
        <v>0</v>
      </c>
      <c r="AC64" s="19">
        <v>1</v>
      </c>
      <c r="AD64" s="13" t="s">
        <v>709</v>
      </c>
      <c r="AE64" s="170" t="b">
        <v>0</v>
      </c>
      <c r="AF64" s="170" t="b">
        <v>0</v>
      </c>
      <c r="AG64" s="13" t="s">
        <v>724</v>
      </c>
      <c r="AH64" s="13" t="s">
        <v>681</v>
      </c>
      <c r="AI64" s="13" t="s">
        <v>727</v>
      </c>
      <c r="AJ64" s="20" t="s">
        <v>731</v>
      </c>
      <c r="AK64" s="13"/>
      <c r="AL64" s="13"/>
      <c r="AM64" s="13"/>
      <c r="AN64" s="13"/>
      <c r="AO64" s="20"/>
    </row>
    <row r="65" spans="1:41" x14ac:dyDescent="0.35">
      <c r="A65" s="9">
        <v>122</v>
      </c>
      <c r="B65" s="9" t="b">
        <v>0</v>
      </c>
      <c r="C65" s="9" t="b">
        <v>1</v>
      </c>
      <c r="D65" s="9">
        <v>0</v>
      </c>
      <c r="E65" s="9">
        <v>0</v>
      </c>
      <c r="F65" s="9">
        <v>31</v>
      </c>
      <c r="G65" s="9">
        <v>5</v>
      </c>
      <c r="H65" s="9" t="b">
        <v>1</v>
      </c>
      <c r="I65" s="9" t="b">
        <v>0</v>
      </c>
      <c r="J65" s="9">
        <v>55</v>
      </c>
      <c r="K65" s="9"/>
      <c r="L65" s="21">
        <v>31</v>
      </c>
      <c r="M65" s="94" t="s">
        <v>1224</v>
      </c>
      <c r="N65" s="9" t="s">
        <v>1033</v>
      </c>
      <c r="O65" s="19">
        <v>2</v>
      </c>
      <c r="P65" s="19">
        <v>0</v>
      </c>
      <c r="Q65" s="19">
        <v>2</v>
      </c>
      <c r="R65" s="28">
        <v>0.5</v>
      </c>
      <c r="S65" s="14" t="s">
        <v>977</v>
      </c>
      <c r="T65" s="14" t="s">
        <v>976</v>
      </c>
      <c r="U65" s="14" t="s">
        <v>977</v>
      </c>
      <c r="V65" s="168">
        <v>1472464898</v>
      </c>
      <c r="W65" s="168" t="b">
        <v>1</v>
      </c>
      <c r="X65" s="9" t="s">
        <v>1</v>
      </c>
      <c r="Y65" s="9" t="b">
        <v>1</v>
      </c>
      <c r="Z65" s="11" t="b">
        <v>1</v>
      </c>
      <c r="AA65" s="13" t="s">
        <v>724</v>
      </c>
      <c r="AB65" s="169" t="b">
        <v>0</v>
      </c>
      <c r="AC65" s="19">
        <v>0</v>
      </c>
      <c r="AD65" s="13" t="s">
        <v>720</v>
      </c>
      <c r="AE65" s="170" t="b">
        <v>0</v>
      </c>
      <c r="AF65" s="170" t="b">
        <v>0</v>
      </c>
      <c r="AG65" s="13" t="s">
        <v>685</v>
      </c>
      <c r="AH65" s="13" t="s">
        <v>681</v>
      </c>
      <c r="AI65" s="13" t="s">
        <v>727</v>
      </c>
      <c r="AJ65" s="20" t="s">
        <v>693</v>
      </c>
      <c r="AK65" s="13"/>
      <c r="AL65" s="13"/>
      <c r="AM65" s="13"/>
      <c r="AN65" s="13"/>
      <c r="AO65" s="20"/>
    </row>
    <row r="66" spans="1:41" x14ac:dyDescent="0.35">
      <c r="A66" s="9">
        <v>301</v>
      </c>
      <c r="B66" s="9" t="b">
        <v>0</v>
      </c>
      <c r="C66" s="9" t="b">
        <v>1</v>
      </c>
      <c r="D66" s="9">
        <v>0</v>
      </c>
      <c r="E66" s="9">
        <v>0</v>
      </c>
      <c r="F66" s="9">
        <v>31</v>
      </c>
      <c r="G66" s="9">
        <v>1</v>
      </c>
      <c r="H66" s="9" t="b">
        <v>0</v>
      </c>
      <c r="I66" s="9" t="b">
        <v>0</v>
      </c>
      <c r="J66" s="9">
        <v>56</v>
      </c>
      <c r="K66" s="9"/>
      <c r="L66" s="21">
        <v>31</v>
      </c>
      <c r="M66" s="94" t="s">
        <v>1224</v>
      </c>
      <c r="N66" s="9" t="s">
        <v>1034</v>
      </c>
      <c r="O66" s="19">
        <v>2</v>
      </c>
      <c r="P66" s="19">
        <v>0</v>
      </c>
      <c r="Q66" s="19">
        <v>2</v>
      </c>
      <c r="R66" s="28">
        <v>0.5</v>
      </c>
      <c r="S66" s="14" t="s">
        <v>977</v>
      </c>
      <c r="T66" s="14" t="s">
        <v>981</v>
      </c>
      <c r="U66" s="14" t="s">
        <v>977</v>
      </c>
      <c r="V66" s="168">
        <v>1399837897</v>
      </c>
      <c r="W66" s="168" t="b">
        <v>1</v>
      </c>
      <c r="X66" s="9" t="s">
        <v>1</v>
      </c>
      <c r="Y66" s="9" t="b">
        <v>1</v>
      </c>
      <c r="Z66" s="11" t="b">
        <v>1</v>
      </c>
      <c r="AA66" s="13" t="s">
        <v>693</v>
      </c>
      <c r="AB66" s="169" t="b">
        <v>0</v>
      </c>
      <c r="AC66" s="19">
        <v>0</v>
      </c>
      <c r="AD66" s="13" t="s">
        <v>697</v>
      </c>
      <c r="AE66" s="170" t="b">
        <v>1</v>
      </c>
      <c r="AF66" s="170" t="b">
        <v>1</v>
      </c>
      <c r="AG66" s="13" t="s">
        <v>685</v>
      </c>
      <c r="AH66" s="13" t="s">
        <v>697</v>
      </c>
      <c r="AI66" s="13" t="s">
        <v>705</v>
      </c>
      <c r="AJ66" s="20" t="s">
        <v>693</v>
      </c>
      <c r="AK66" s="13"/>
      <c r="AL66" s="13"/>
      <c r="AM66" s="13"/>
      <c r="AN66" s="13"/>
      <c r="AO66" s="20"/>
    </row>
    <row r="67" spans="1:41" x14ac:dyDescent="0.35">
      <c r="A67" s="9">
        <v>9</v>
      </c>
      <c r="B67" s="9" t="b">
        <v>0</v>
      </c>
      <c r="C67" s="9" t="b">
        <v>0</v>
      </c>
      <c r="D67" s="9">
        <v>0</v>
      </c>
      <c r="E67" s="9">
        <v>0</v>
      </c>
      <c r="F67" s="9">
        <v>31</v>
      </c>
      <c r="G67" s="9">
        <v>2</v>
      </c>
      <c r="H67" s="9" t="b">
        <v>0</v>
      </c>
      <c r="I67" s="9" t="b">
        <v>0</v>
      </c>
      <c r="J67" s="9">
        <v>57</v>
      </c>
      <c r="K67" s="9"/>
      <c r="L67" s="21">
        <v>31</v>
      </c>
      <c r="M67" s="94" t="s">
        <v>1224</v>
      </c>
      <c r="N67" s="9" t="s">
        <v>1035</v>
      </c>
      <c r="O67" s="19">
        <v>2</v>
      </c>
      <c r="P67" s="19">
        <v>0</v>
      </c>
      <c r="Q67" s="19">
        <v>2</v>
      </c>
      <c r="R67" s="28">
        <v>0.5</v>
      </c>
      <c r="S67" s="14" t="s">
        <v>975</v>
      </c>
      <c r="T67" s="14" t="s">
        <v>976</v>
      </c>
      <c r="U67" s="14" t="s">
        <v>987</v>
      </c>
      <c r="V67" s="168">
        <v>1379798152</v>
      </c>
      <c r="W67" s="168" t="b">
        <v>1</v>
      </c>
      <c r="X67" s="9" t="s">
        <v>1</v>
      </c>
      <c r="Y67" s="9" t="b">
        <v>1</v>
      </c>
      <c r="Z67" s="11" t="b">
        <v>1</v>
      </c>
      <c r="AA67" s="13" t="s">
        <v>727</v>
      </c>
      <c r="AB67" s="169" t="b">
        <v>1</v>
      </c>
      <c r="AC67" s="19">
        <v>0</v>
      </c>
      <c r="AD67" s="13" t="s">
        <v>1</v>
      </c>
      <c r="AE67" s="170" t="b">
        <v>0</v>
      </c>
      <c r="AF67" s="170" t="b">
        <v>0</v>
      </c>
      <c r="AG67" s="13" t="s">
        <v>685</v>
      </c>
      <c r="AH67" s="13" t="s">
        <v>681</v>
      </c>
      <c r="AI67" s="13" t="s">
        <v>727</v>
      </c>
      <c r="AJ67" s="20" t="s">
        <v>693</v>
      </c>
      <c r="AK67" s="13"/>
      <c r="AL67" s="13"/>
      <c r="AM67" s="13"/>
      <c r="AN67" s="13"/>
      <c r="AO67" s="20"/>
    </row>
    <row r="68" spans="1:41" x14ac:dyDescent="0.35">
      <c r="A68" s="9">
        <v>59</v>
      </c>
      <c r="B68" s="9" t="b">
        <v>0</v>
      </c>
      <c r="C68" s="9" t="b">
        <v>0</v>
      </c>
      <c r="D68" s="9">
        <v>0</v>
      </c>
      <c r="E68" s="9">
        <v>0</v>
      </c>
      <c r="F68" s="9">
        <v>31</v>
      </c>
      <c r="G68" s="9">
        <v>3</v>
      </c>
      <c r="H68" s="9" t="b">
        <v>0</v>
      </c>
      <c r="I68" s="9" t="b">
        <v>0</v>
      </c>
      <c r="J68" s="9">
        <v>58</v>
      </c>
      <c r="K68" s="9"/>
      <c r="L68" s="21">
        <v>31</v>
      </c>
      <c r="M68" s="94" t="s">
        <v>1224</v>
      </c>
      <c r="N68" s="9" t="s">
        <v>1036</v>
      </c>
      <c r="O68" s="19">
        <v>2</v>
      </c>
      <c r="P68" s="19">
        <v>0</v>
      </c>
      <c r="Q68" s="19">
        <v>2</v>
      </c>
      <c r="R68" s="28">
        <v>0.5</v>
      </c>
      <c r="S68" s="14" t="s">
        <v>977</v>
      </c>
      <c r="T68" s="14" t="s">
        <v>976</v>
      </c>
      <c r="U68" s="14" t="s">
        <v>977</v>
      </c>
      <c r="V68" s="168">
        <v>1376207443</v>
      </c>
      <c r="W68" s="168" t="b">
        <v>1</v>
      </c>
      <c r="X68" s="9" t="s">
        <v>1</v>
      </c>
      <c r="Y68" s="9" t="b">
        <v>1</v>
      </c>
      <c r="Z68" s="11" t="b">
        <v>1</v>
      </c>
      <c r="AA68" s="13" t="s">
        <v>685</v>
      </c>
      <c r="AB68" s="169" t="b">
        <v>1</v>
      </c>
      <c r="AC68" s="19">
        <v>0</v>
      </c>
      <c r="AD68" s="13" t="s">
        <v>697</v>
      </c>
      <c r="AE68" s="170" t="b">
        <v>0</v>
      </c>
      <c r="AF68" s="170" t="b">
        <v>1</v>
      </c>
      <c r="AG68" s="13" t="s">
        <v>685</v>
      </c>
      <c r="AH68" s="13" t="s">
        <v>681</v>
      </c>
      <c r="AI68" s="13" t="s">
        <v>727</v>
      </c>
      <c r="AJ68" s="20" t="s">
        <v>693</v>
      </c>
      <c r="AK68" s="13"/>
      <c r="AL68" s="13"/>
      <c r="AM68" s="13"/>
      <c r="AN68" s="13"/>
      <c r="AO68" s="20"/>
    </row>
    <row r="69" spans="1:41" s="10" customFormat="1" x14ac:dyDescent="0.35">
      <c r="A69" s="9">
        <v>204</v>
      </c>
      <c r="B69" s="9" t="b">
        <v>0</v>
      </c>
      <c r="C69" s="9" t="b">
        <v>1</v>
      </c>
      <c r="D69" s="9">
        <v>0</v>
      </c>
      <c r="E69" s="9">
        <v>0</v>
      </c>
      <c r="F69" s="9">
        <v>31</v>
      </c>
      <c r="G69" s="9">
        <v>4</v>
      </c>
      <c r="H69" s="9" t="b">
        <v>0</v>
      </c>
      <c r="I69" s="9" t="b">
        <v>0</v>
      </c>
      <c r="J69" s="9">
        <v>59</v>
      </c>
      <c r="K69" s="9"/>
      <c r="L69" s="21">
        <v>31</v>
      </c>
      <c r="M69" s="94" t="s">
        <v>1224</v>
      </c>
      <c r="N69" s="9" t="s">
        <v>1037</v>
      </c>
      <c r="O69" s="19">
        <v>2</v>
      </c>
      <c r="P69" s="19">
        <v>0</v>
      </c>
      <c r="Q69" s="19">
        <v>2</v>
      </c>
      <c r="R69" s="28">
        <v>0.5</v>
      </c>
      <c r="S69" s="14" t="s">
        <v>977</v>
      </c>
      <c r="T69" s="14" t="s">
        <v>976</v>
      </c>
      <c r="U69" s="14" t="s">
        <v>987</v>
      </c>
      <c r="V69" s="168">
        <v>1371381839</v>
      </c>
      <c r="W69" s="168" t="b">
        <v>1</v>
      </c>
      <c r="X69" s="9" t="s">
        <v>1</v>
      </c>
      <c r="Y69" s="9" t="b">
        <v>1</v>
      </c>
      <c r="Z69" s="11" t="b">
        <v>1</v>
      </c>
      <c r="AA69" s="13" t="s">
        <v>681</v>
      </c>
      <c r="AB69" s="169" t="b">
        <v>0</v>
      </c>
      <c r="AC69" s="19">
        <v>3</v>
      </c>
      <c r="AD69" s="13" t="s">
        <v>697</v>
      </c>
      <c r="AE69" s="170" t="b">
        <v>1</v>
      </c>
      <c r="AF69" s="170" t="b">
        <v>1</v>
      </c>
      <c r="AG69" s="13" t="s">
        <v>724</v>
      </c>
      <c r="AH69" s="13" t="s">
        <v>697</v>
      </c>
      <c r="AI69" s="13" t="s">
        <v>727</v>
      </c>
      <c r="AJ69" s="20" t="s">
        <v>693</v>
      </c>
      <c r="AK69" s="13"/>
      <c r="AL69" s="13"/>
      <c r="AM69" s="13"/>
      <c r="AN69" s="13"/>
      <c r="AO69" s="20"/>
    </row>
    <row r="70" spans="1:41" x14ac:dyDescent="0.35">
      <c r="A70" s="9">
        <v>258</v>
      </c>
      <c r="B70" s="9" t="b">
        <v>0</v>
      </c>
      <c r="C70" s="9" t="b">
        <v>0</v>
      </c>
      <c r="D70" s="9">
        <v>0</v>
      </c>
      <c r="E70" s="9">
        <v>0</v>
      </c>
      <c r="F70" s="9">
        <v>31</v>
      </c>
      <c r="G70" s="9">
        <v>5</v>
      </c>
      <c r="H70" s="9" t="b">
        <v>0</v>
      </c>
      <c r="I70" s="9" t="b">
        <v>0</v>
      </c>
      <c r="J70" s="9">
        <v>60</v>
      </c>
      <c r="K70" s="9"/>
      <c r="L70" s="21">
        <v>31</v>
      </c>
      <c r="M70" s="94" t="s">
        <v>1224</v>
      </c>
      <c r="N70" s="9" t="s">
        <v>1038</v>
      </c>
      <c r="O70" s="19">
        <v>2</v>
      </c>
      <c r="P70" s="19">
        <v>0</v>
      </c>
      <c r="Q70" s="19">
        <v>2</v>
      </c>
      <c r="R70" s="28">
        <v>0.5</v>
      </c>
      <c r="S70" s="14" t="s">
        <v>975</v>
      </c>
      <c r="T70" s="14" t="s">
        <v>981</v>
      </c>
      <c r="U70" s="14" t="s">
        <v>977</v>
      </c>
      <c r="V70" s="168">
        <v>1284336567</v>
      </c>
      <c r="W70" s="168" t="b">
        <v>1</v>
      </c>
      <c r="X70" s="9" t="s">
        <v>1</v>
      </c>
      <c r="Y70" s="9" t="b">
        <v>1</v>
      </c>
      <c r="Z70" s="11" t="b">
        <v>1</v>
      </c>
      <c r="AA70" s="13" t="s">
        <v>693</v>
      </c>
      <c r="AB70" s="169" t="b">
        <v>0</v>
      </c>
      <c r="AC70" s="19">
        <v>1</v>
      </c>
      <c r="AD70" s="13" t="s">
        <v>697</v>
      </c>
      <c r="AE70" s="170" t="b">
        <v>1</v>
      </c>
      <c r="AF70" s="170" t="b">
        <v>1</v>
      </c>
      <c r="AG70" s="13" t="s">
        <v>724</v>
      </c>
      <c r="AH70" s="13" t="s">
        <v>697</v>
      </c>
      <c r="AI70" s="13" t="s">
        <v>727</v>
      </c>
      <c r="AJ70" s="20" t="s">
        <v>693</v>
      </c>
      <c r="AK70" s="13"/>
      <c r="AL70" s="13"/>
      <c r="AM70" s="13"/>
      <c r="AN70" s="13"/>
      <c r="AO70" s="20"/>
    </row>
    <row r="71" spans="1:41" x14ac:dyDescent="0.35">
      <c r="A71" s="9">
        <v>105</v>
      </c>
      <c r="B71" s="9" t="b">
        <v>0</v>
      </c>
      <c r="C71" s="9" t="b">
        <v>0</v>
      </c>
      <c r="D71" s="9">
        <v>0</v>
      </c>
      <c r="E71" s="9">
        <v>0</v>
      </c>
      <c r="F71" s="9">
        <v>31</v>
      </c>
      <c r="G71" s="9">
        <v>1</v>
      </c>
      <c r="H71" s="9" t="b">
        <v>1</v>
      </c>
      <c r="I71" s="9" t="b">
        <v>0</v>
      </c>
      <c r="J71" s="9">
        <v>61</v>
      </c>
      <c r="K71" s="9"/>
      <c r="L71" s="21">
        <v>31</v>
      </c>
      <c r="M71" s="94" t="s">
        <v>1224</v>
      </c>
      <c r="N71" s="9" t="s">
        <v>1039</v>
      </c>
      <c r="O71" s="19">
        <v>2</v>
      </c>
      <c r="P71" s="19">
        <v>0</v>
      </c>
      <c r="Q71" s="19">
        <v>2</v>
      </c>
      <c r="R71" s="28">
        <v>0.5</v>
      </c>
      <c r="S71" s="14" t="s">
        <v>975</v>
      </c>
      <c r="T71" s="14" t="s">
        <v>981</v>
      </c>
      <c r="U71" s="14" t="s">
        <v>977</v>
      </c>
      <c r="V71" s="168">
        <v>1281162180</v>
      </c>
      <c r="W71" s="168" t="b">
        <v>1</v>
      </c>
      <c r="X71" s="9" t="s">
        <v>1</v>
      </c>
      <c r="Y71" s="9" t="b">
        <v>1</v>
      </c>
      <c r="Z71" s="11" t="b">
        <v>1</v>
      </c>
      <c r="AA71" s="13" t="s">
        <v>685</v>
      </c>
      <c r="AB71" s="169" t="b">
        <v>1</v>
      </c>
      <c r="AC71" s="19">
        <v>1</v>
      </c>
      <c r="AD71" s="13" t="s">
        <v>697</v>
      </c>
      <c r="AE71" s="170" t="b">
        <v>0</v>
      </c>
      <c r="AF71" s="170" t="b">
        <v>1</v>
      </c>
      <c r="AG71" s="13" t="s">
        <v>685</v>
      </c>
      <c r="AH71" s="13" t="s">
        <v>681</v>
      </c>
      <c r="AI71" s="13" t="s">
        <v>727</v>
      </c>
      <c r="AJ71" s="20" t="s">
        <v>693</v>
      </c>
      <c r="AK71" s="13"/>
      <c r="AL71" s="13"/>
      <c r="AM71" s="13"/>
      <c r="AN71" s="13"/>
      <c r="AO71" s="20"/>
    </row>
    <row r="72" spans="1:41" x14ac:dyDescent="0.35">
      <c r="A72" s="9">
        <v>144</v>
      </c>
      <c r="B72" s="9" t="b">
        <v>0</v>
      </c>
      <c r="C72" s="9" t="b">
        <v>0</v>
      </c>
      <c r="D72" s="9">
        <v>0</v>
      </c>
      <c r="E72" s="9">
        <v>0</v>
      </c>
      <c r="F72" s="9">
        <v>31</v>
      </c>
      <c r="G72" s="9">
        <v>2</v>
      </c>
      <c r="H72" s="9" t="b">
        <v>1</v>
      </c>
      <c r="I72" s="9" t="b">
        <v>0</v>
      </c>
      <c r="J72" s="9">
        <v>62</v>
      </c>
      <c r="K72" s="9"/>
      <c r="L72" s="21">
        <v>31</v>
      </c>
      <c r="M72" s="94" t="s">
        <v>1224</v>
      </c>
      <c r="N72" s="9" t="s">
        <v>1040</v>
      </c>
      <c r="O72" s="19">
        <v>2</v>
      </c>
      <c r="P72" s="19">
        <v>0</v>
      </c>
      <c r="Q72" s="19">
        <v>2</v>
      </c>
      <c r="R72" s="28">
        <v>0.5</v>
      </c>
      <c r="S72" s="14" t="s">
        <v>975</v>
      </c>
      <c r="T72" s="14" t="s">
        <v>976</v>
      </c>
      <c r="U72" s="14" t="s">
        <v>977</v>
      </c>
      <c r="V72" s="168">
        <v>1278458733</v>
      </c>
      <c r="W72" s="168" t="b">
        <v>1</v>
      </c>
      <c r="X72" s="9" t="s">
        <v>1</v>
      </c>
      <c r="Y72" s="9" t="b">
        <v>1</v>
      </c>
      <c r="Z72" s="11" t="b">
        <v>1</v>
      </c>
      <c r="AA72" s="13" t="s">
        <v>681</v>
      </c>
      <c r="AB72" s="169" t="b">
        <v>0</v>
      </c>
      <c r="AC72" s="19">
        <v>0</v>
      </c>
      <c r="AD72" s="13" t="s">
        <v>709</v>
      </c>
      <c r="AE72" s="170" t="b">
        <v>0</v>
      </c>
      <c r="AF72" s="170" t="b">
        <v>0</v>
      </c>
      <c r="AG72" s="13" t="s">
        <v>724</v>
      </c>
      <c r="AH72" s="13" t="s">
        <v>681</v>
      </c>
      <c r="AI72" s="13" t="s">
        <v>727</v>
      </c>
      <c r="AJ72" s="20" t="s">
        <v>731</v>
      </c>
      <c r="AK72" s="13"/>
      <c r="AL72" s="13"/>
      <c r="AM72" s="13"/>
      <c r="AN72" s="13"/>
      <c r="AO72" s="20"/>
    </row>
    <row r="73" spans="1:41" x14ac:dyDescent="0.35">
      <c r="A73" s="9">
        <v>115</v>
      </c>
      <c r="B73" s="9" t="b">
        <v>0</v>
      </c>
      <c r="C73" s="9" t="b">
        <v>0</v>
      </c>
      <c r="D73" s="9">
        <v>0</v>
      </c>
      <c r="E73" s="9">
        <v>0</v>
      </c>
      <c r="F73" s="9">
        <v>31</v>
      </c>
      <c r="G73" s="9">
        <v>3</v>
      </c>
      <c r="H73" s="9" t="b">
        <v>1</v>
      </c>
      <c r="I73" s="9" t="b">
        <v>0</v>
      </c>
      <c r="J73" s="9">
        <v>63</v>
      </c>
      <c r="K73" s="9"/>
      <c r="L73" s="21">
        <v>31</v>
      </c>
      <c r="M73" s="94" t="s">
        <v>1224</v>
      </c>
      <c r="N73" s="9" t="s">
        <v>1041</v>
      </c>
      <c r="O73" s="19">
        <v>2</v>
      </c>
      <c r="P73" s="19">
        <v>0</v>
      </c>
      <c r="Q73" s="19">
        <v>2</v>
      </c>
      <c r="R73" s="28">
        <v>0.5</v>
      </c>
      <c r="S73" s="14" t="s">
        <v>977</v>
      </c>
      <c r="T73" s="14" t="s">
        <v>981</v>
      </c>
      <c r="U73" s="14" t="s">
        <v>977</v>
      </c>
      <c r="V73" s="168">
        <v>1262346334</v>
      </c>
      <c r="W73" s="168" t="b">
        <v>1</v>
      </c>
      <c r="X73" s="9" t="s">
        <v>1</v>
      </c>
      <c r="Y73" s="9" t="b">
        <v>1</v>
      </c>
      <c r="Z73" s="11" t="b">
        <v>1</v>
      </c>
      <c r="AA73" s="13" t="s">
        <v>693</v>
      </c>
      <c r="AB73" s="169" t="b">
        <v>0</v>
      </c>
      <c r="AC73" s="19">
        <v>0</v>
      </c>
      <c r="AD73" s="13" t="s">
        <v>693</v>
      </c>
      <c r="AE73" s="170" t="b">
        <v>1</v>
      </c>
      <c r="AF73" s="170" t="b">
        <v>0</v>
      </c>
      <c r="AG73" s="13" t="s">
        <v>685</v>
      </c>
      <c r="AH73" s="13" t="s">
        <v>681</v>
      </c>
      <c r="AI73" s="13" t="s">
        <v>727</v>
      </c>
      <c r="AJ73" s="20" t="s">
        <v>693</v>
      </c>
      <c r="AK73" s="13"/>
      <c r="AL73" s="13"/>
      <c r="AM73" s="13"/>
      <c r="AN73" s="13"/>
      <c r="AO73" s="20"/>
    </row>
    <row r="74" spans="1:41" x14ac:dyDescent="0.35">
      <c r="A74" s="9">
        <v>296</v>
      </c>
      <c r="B74" s="9" t="b">
        <v>0</v>
      </c>
      <c r="C74" s="9" t="b">
        <v>0</v>
      </c>
      <c r="D74" s="9">
        <v>0</v>
      </c>
      <c r="E74" s="9">
        <v>0</v>
      </c>
      <c r="F74" s="9">
        <v>31</v>
      </c>
      <c r="G74" s="9">
        <v>4</v>
      </c>
      <c r="H74" s="9" t="b">
        <v>1</v>
      </c>
      <c r="I74" s="9" t="b">
        <v>0</v>
      </c>
      <c r="J74" s="9">
        <v>64</v>
      </c>
      <c r="K74" s="9"/>
      <c r="L74" s="21">
        <v>31</v>
      </c>
      <c r="M74" s="94" t="s">
        <v>1224</v>
      </c>
      <c r="N74" s="9" t="s">
        <v>1042</v>
      </c>
      <c r="O74" s="19">
        <v>2</v>
      </c>
      <c r="P74" s="19">
        <v>0</v>
      </c>
      <c r="Q74" s="19">
        <v>2</v>
      </c>
      <c r="R74" s="28">
        <v>0.5</v>
      </c>
      <c r="S74" s="14" t="s">
        <v>977</v>
      </c>
      <c r="T74" s="14" t="s">
        <v>976</v>
      </c>
      <c r="U74" s="14" t="s">
        <v>977</v>
      </c>
      <c r="V74" s="168">
        <v>1248997895</v>
      </c>
      <c r="W74" s="168" t="b">
        <v>1</v>
      </c>
      <c r="X74" s="9" t="s">
        <v>1</v>
      </c>
      <c r="Y74" s="9" t="b">
        <v>1</v>
      </c>
      <c r="Z74" s="11" t="b">
        <v>1</v>
      </c>
      <c r="AA74" s="13" t="s">
        <v>681</v>
      </c>
      <c r="AB74" s="169" t="b">
        <v>0</v>
      </c>
      <c r="AC74" s="19">
        <v>0</v>
      </c>
      <c r="AD74" s="13" t="s">
        <v>705</v>
      </c>
      <c r="AE74" s="170" t="b">
        <v>0</v>
      </c>
      <c r="AF74" s="170" t="b">
        <v>0</v>
      </c>
      <c r="AG74" s="13" t="s">
        <v>685</v>
      </c>
      <c r="AH74" s="13" t="s">
        <v>681</v>
      </c>
      <c r="AI74" s="13" t="s">
        <v>727</v>
      </c>
      <c r="AJ74" s="20" t="s">
        <v>693</v>
      </c>
      <c r="AK74" s="13"/>
      <c r="AL74" s="13"/>
      <c r="AM74" s="13"/>
      <c r="AN74" s="13"/>
      <c r="AO74" s="20"/>
    </row>
    <row r="75" spans="1:41" x14ac:dyDescent="0.35">
      <c r="A75" s="9">
        <v>13</v>
      </c>
      <c r="B75" s="9" t="b">
        <v>0</v>
      </c>
      <c r="C75" s="9" t="b">
        <v>1</v>
      </c>
      <c r="D75" s="9">
        <v>0</v>
      </c>
      <c r="E75" s="9">
        <v>0</v>
      </c>
      <c r="F75" s="9">
        <v>31</v>
      </c>
      <c r="G75" s="9">
        <v>5</v>
      </c>
      <c r="H75" s="9" t="b">
        <v>1</v>
      </c>
      <c r="I75" s="9" t="b">
        <v>0</v>
      </c>
      <c r="J75" s="9">
        <v>65</v>
      </c>
      <c r="K75" s="9"/>
      <c r="L75" s="21">
        <v>31</v>
      </c>
      <c r="M75" s="94" t="s">
        <v>1224</v>
      </c>
      <c r="N75" s="9" t="s">
        <v>1043</v>
      </c>
      <c r="O75" s="19">
        <v>2</v>
      </c>
      <c r="P75" s="19">
        <v>0</v>
      </c>
      <c r="Q75" s="19">
        <v>2</v>
      </c>
      <c r="R75" s="28">
        <v>0.5</v>
      </c>
      <c r="S75" s="14" t="s">
        <v>975</v>
      </c>
      <c r="T75" s="14" t="s">
        <v>981</v>
      </c>
      <c r="U75" s="14" t="s">
        <v>977</v>
      </c>
      <c r="V75" s="168">
        <v>1188136639</v>
      </c>
      <c r="W75" s="168" t="b">
        <v>1</v>
      </c>
      <c r="X75" s="9" t="s">
        <v>1</v>
      </c>
      <c r="Y75" s="9" t="b">
        <v>1</v>
      </c>
      <c r="Z75" s="11" t="b">
        <v>1</v>
      </c>
      <c r="AA75" s="13" t="s">
        <v>681</v>
      </c>
      <c r="AB75" s="169" t="b">
        <v>0</v>
      </c>
      <c r="AC75" s="19">
        <v>0</v>
      </c>
      <c r="AD75" s="13" t="s">
        <v>1</v>
      </c>
      <c r="AE75" s="170" t="b">
        <v>0</v>
      </c>
      <c r="AF75" s="170" t="b">
        <v>0</v>
      </c>
      <c r="AG75" s="13" t="s">
        <v>724</v>
      </c>
      <c r="AH75" s="13" t="s">
        <v>681</v>
      </c>
      <c r="AI75" s="13" t="s">
        <v>727</v>
      </c>
      <c r="AJ75" s="20" t="s">
        <v>731</v>
      </c>
      <c r="AK75" s="13"/>
      <c r="AL75" s="13"/>
      <c r="AM75" s="13"/>
      <c r="AN75" s="13"/>
      <c r="AO75" s="20"/>
    </row>
    <row r="76" spans="1:41" x14ac:dyDescent="0.35">
      <c r="A76" s="9">
        <v>239</v>
      </c>
      <c r="B76" s="9" t="b">
        <v>0</v>
      </c>
      <c r="C76" s="9" t="b">
        <v>1</v>
      </c>
      <c r="D76" s="9">
        <v>0</v>
      </c>
      <c r="E76" s="9">
        <v>0</v>
      </c>
      <c r="F76" s="9">
        <v>31</v>
      </c>
      <c r="G76" s="9">
        <v>1</v>
      </c>
      <c r="H76" s="9" t="b">
        <v>0</v>
      </c>
      <c r="I76" s="9" t="b">
        <v>0</v>
      </c>
      <c r="J76" s="9">
        <v>66</v>
      </c>
      <c r="K76" s="9"/>
      <c r="L76" s="21">
        <v>31</v>
      </c>
      <c r="M76" s="94" t="s">
        <v>1224</v>
      </c>
      <c r="N76" s="9" t="s">
        <v>1044</v>
      </c>
      <c r="O76" s="19">
        <v>2</v>
      </c>
      <c r="P76" s="19">
        <v>0</v>
      </c>
      <c r="Q76" s="19">
        <v>2</v>
      </c>
      <c r="R76" s="28">
        <v>0.5</v>
      </c>
      <c r="S76" s="14" t="s">
        <v>975</v>
      </c>
      <c r="T76" s="14" t="s">
        <v>976</v>
      </c>
      <c r="U76" s="14" t="s">
        <v>977</v>
      </c>
      <c r="V76" s="168">
        <v>1186309916</v>
      </c>
      <c r="W76" s="168" t="b">
        <v>1</v>
      </c>
      <c r="X76" s="9" t="s">
        <v>1</v>
      </c>
      <c r="Y76" s="9" t="b">
        <v>1</v>
      </c>
      <c r="Z76" s="11" t="b">
        <v>1</v>
      </c>
      <c r="AA76" s="13" t="s">
        <v>685</v>
      </c>
      <c r="AB76" s="169" t="b">
        <v>1</v>
      </c>
      <c r="AC76" s="19">
        <v>2</v>
      </c>
      <c r="AD76" s="13" t="s">
        <v>697</v>
      </c>
      <c r="AE76" s="170" t="b">
        <v>0</v>
      </c>
      <c r="AF76" s="170" t="b">
        <v>1</v>
      </c>
      <c r="AG76" s="13" t="s">
        <v>685</v>
      </c>
      <c r="AH76" s="13" t="s">
        <v>681</v>
      </c>
      <c r="AI76" s="13" t="s">
        <v>727</v>
      </c>
      <c r="AJ76" s="20" t="s">
        <v>693</v>
      </c>
      <c r="AK76" s="13"/>
      <c r="AL76" s="13"/>
      <c r="AM76" s="13"/>
      <c r="AN76" s="13"/>
      <c r="AO76" s="20"/>
    </row>
    <row r="77" spans="1:41" x14ac:dyDescent="0.35">
      <c r="A77" s="9">
        <v>66</v>
      </c>
      <c r="B77" s="9" t="b">
        <v>0</v>
      </c>
      <c r="C77" s="9" t="b">
        <v>0</v>
      </c>
      <c r="D77" s="9">
        <v>0</v>
      </c>
      <c r="E77" s="9">
        <v>0</v>
      </c>
      <c r="F77" s="9">
        <v>31</v>
      </c>
      <c r="G77" s="9">
        <v>2</v>
      </c>
      <c r="H77" s="9" t="b">
        <v>0</v>
      </c>
      <c r="I77" s="9" t="b">
        <v>0</v>
      </c>
      <c r="J77" s="9">
        <v>67</v>
      </c>
      <c r="K77" s="9"/>
      <c r="L77" s="21">
        <v>31</v>
      </c>
      <c r="M77" s="94" t="s">
        <v>1224</v>
      </c>
      <c r="N77" s="9" t="s">
        <v>1045</v>
      </c>
      <c r="O77" s="19">
        <v>2</v>
      </c>
      <c r="P77" s="19">
        <v>0</v>
      </c>
      <c r="Q77" s="19">
        <v>2</v>
      </c>
      <c r="R77" s="28">
        <v>0.5</v>
      </c>
      <c r="S77" s="14" t="s">
        <v>975</v>
      </c>
      <c r="T77" s="14" t="s">
        <v>976</v>
      </c>
      <c r="U77" s="14" t="s">
        <v>977</v>
      </c>
      <c r="V77" s="168">
        <v>1182166614</v>
      </c>
      <c r="W77" s="168" t="b">
        <v>1</v>
      </c>
      <c r="X77" s="9" t="s">
        <v>1</v>
      </c>
      <c r="Y77" s="9" t="b">
        <v>1</v>
      </c>
      <c r="Z77" s="11" t="b">
        <v>1</v>
      </c>
      <c r="AA77" s="13" t="s">
        <v>731</v>
      </c>
      <c r="AB77" s="169" t="b">
        <v>1</v>
      </c>
      <c r="AC77" s="19">
        <v>2</v>
      </c>
      <c r="AD77" s="13" t="s">
        <v>705</v>
      </c>
      <c r="AE77" s="170" t="b">
        <v>0</v>
      </c>
      <c r="AF77" s="170" t="b">
        <v>0</v>
      </c>
      <c r="AG77" s="13" t="s">
        <v>724</v>
      </c>
      <c r="AH77" s="13" t="s">
        <v>681</v>
      </c>
      <c r="AI77" s="13" t="s">
        <v>727</v>
      </c>
      <c r="AJ77" s="20" t="s">
        <v>731</v>
      </c>
      <c r="AK77" s="13"/>
      <c r="AL77" s="13"/>
      <c r="AM77" s="13"/>
      <c r="AN77" s="13"/>
      <c r="AO77" s="20"/>
    </row>
    <row r="78" spans="1:41" s="10" customFormat="1" x14ac:dyDescent="0.35">
      <c r="A78" s="9">
        <v>202</v>
      </c>
      <c r="B78" s="9" t="b">
        <v>0</v>
      </c>
      <c r="C78" s="9" t="b">
        <v>0</v>
      </c>
      <c r="D78" s="9">
        <v>0</v>
      </c>
      <c r="E78" s="9">
        <v>0</v>
      </c>
      <c r="F78" s="9">
        <v>31</v>
      </c>
      <c r="G78" s="9">
        <v>3</v>
      </c>
      <c r="H78" s="9" t="b">
        <v>0</v>
      </c>
      <c r="I78" s="9" t="b">
        <v>0</v>
      </c>
      <c r="J78" s="9">
        <v>68</v>
      </c>
      <c r="K78" s="9"/>
      <c r="L78" s="21">
        <v>31</v>
      </c>
      <c r="M78" s="94" t="s">
        <v>1224</v>
      </c>
      <c r="N78" s="9" t="s">
        <v>1046</v>
      </c>
      <c r="O78" s="19">
        <v>2</v>
      </c>
      <c r="P78" s="19">
        <v>0</v>
      </c>
      <c r="Q78" s="19">
        <v>2</v>
      </c>
      <c r="R78" s="28">
        <v>0.5</v>
      </c>
      <c r="S78" s="14" t="s">
        <v>975</v>
      </c>
      <c r="T78" s="14" t="s">
        <v>976</v>
      </c>
      <c r="U78" s="14" t="s">
        <v>987</v>
      </c>
      <c r="V78" s="168">
        <v>1092600147</v>
      </c>
      <c r="W78" s="168" t="b">
        <v>1</v>
      </c>
      <c r="X78" s="9" t="s">
        <v>1</v>
      </c>
      <c r="Y78" s="9" t="b">
        <v>1</v>
      </c>
      <c r="Z78" s="11" t="b">
        <v>1</v>
      </c>
      <c r="AA78" s="13" t="s">
        <v>727</v>
      </c>
      <c r="AB78" s="169" t="b">
        <v>1</v>
      </c>
      <c r="AC78" s="19">
        <v>1</v>
      </c>
      <c r="AD78" s="13" t="s">
        <v>673</v>
      </c>
      <c r="AE78" s="170" t="b">
        <v>0</v>
      </c>
      <c r="AF78" s="170" t="b">
        <v>0</v>
      </c>
      <c r="AG78" s="13" t="s">
        <v>724</v>
      </c>
      <c r="AH78" s="13" t="s">
        <v>681</v>
      </c>
      <c r="AI78" s="13" t="s">
        <v>727</v>
      </c>
      <c r="AJ78" s="20" t="s">
        <v>731</v>
      </c>
      <c r="AK78" s="13"/>
      <c r="AL78" s="13"/>
      <c r="AM78" s="13"/>
      <c r="AN78" s="13"/>
      <c r="AO78" s="20"/>
    </row>
    <row r="79" spans="1:41" x14ac:dyDescent="0.35">
      <c r="A79" s="9">
        <v>291</v>
      </c>
      <c r="B79" s="9" t="b">
        <v>0</v>
      </c>
      <c r="C79" s="9" t="b">
        <v>1</v>
      </c>
      <c r="D79" s="9">
        <v>0</v>
      </c>
      <c r="E79" s="9">
        <v>0</v>
      </c>
      <c r="F79" s="9">
        <v>31</v>
      </c>
      <c r="G79" s="9">
        <v>4</v>
      </c>
      <c r="H79" s="9" t="b">
        <v>0</v>
      </c>
      <c r="I79" s="9" t="b">
        <v>0</v>
      </c>
      <c r="J79" s="9">
        <v>69</v>
      </c>
      <c r="K79" s="9"/>
      <c r="L79" s="21">
        <v>31</v>
      </c>
      <c r="M79" s="94" t="s">
        <v>1224</v>
      </c>
      <c r="N79" s="9" t="s">
        <v>1047</v>
      </c>
      <c r="O79" s="19">
        <v>2</v>
      </c>
      <c r="P79" s="19">
        <v>0</v>
      </c>
      <c r="Q79" s="19">
        <v>2</v>
      </c>
      <c r="R79" s="28">
        <v>0.5</v>
      </c>
      <c r="S79" s="14" t="s">
        <v>977</v>
      </c>
      <c r="T79" s="14" t="s">
        <v>981</v>
      </c>
      <c r="U79" s="14" t="s">
        <v>977</v>
      </c>
      <c r="V79" s="168">
        <v>1076001584</v>
      </c>
      <c r="W79" s="168" t="b">
        <v>1</v>
      </c>
      <c r="X79" s="9" t="s">
        <v>1</v>
      </c>
      <c r="Y79" s="9" t="b">
        <v>1</v>
      </c>
      <c r="Z79" s="11" t="b">
        <v>1</v>
      </c>
      <c r="AA79" s="13" t="s">
        <v>693</v>
      </c>
      <c r="AB79" s="169" t="b">
        <v>0</v>
      </c>
      <c r="AC79" s="19">
        <v>2</v>
      </c>
      <c r="AD79" s="13" t="s">
        <v>681</v>
      </c>
      <c r="AE79" s="170" t="b">
        <v>1</v>
      </c>
      <c r="AF79" s="170" t="b">
        <v>0</v>
      </c>
      <c r="AG79" s="13" t="s">
        <v>685</v>
      </c>
      <c r="AH79" s="13" t="s">
        <v>681</v>
      </c>
      <c r="AI79" s="13" t="s">
        <v>727</v>
      </c>
      <c r="AJ79" s="20" t="s">
        <v>693</v>
      </c>
      <c r="AK79" s="13"/>
      <c r="AL79" s="13"/>
      <c r="AM79" s="13"/>
      <c r="AN79" s="13"/>
      <c r="AO79" s="20"/>
    </row>
    <row r="80" spans="1:41" x14ac:dyDescent="0.35">
      <c r="A80" s="9">
        <v>113</v>
      </c>
      <c r="B80" s="9" t="b">
        <v>0</v>
      </c>
      <c r="C80" s="9" t="b">
        <v>0</v>
      </c>
      <c r="D80" s="9">
        <v>0</v>
      </c>
      <c r="E80" s="9">
        <v>0</v>
      </c>
      <c r="F80" s="9">
        <v>31</v>
      </c>
      <c r="G80" s="9">
        <v>5</v>
      </c>
      <c r="H80" s="9" t="b">
        <v>0</v>
      </c>
      <c r="I80" s="9" t="b">
        <v>0</v>
      </c>
      <c r="J80" s="9">
        <v>70</v>
      </c>
      <c r="K80" s="9"/>
      <c r="L80" s="21">
        <v>31</v>
      </c>
      <c r="M80" s="94" t="s">
        <v>1224</v>
      </c>
      <c r="N80" s="9" t="s">
        <v>1048</v>
      </c>
      <c r="O80" s="19">
        <v>2</v>
      </c>
      <c r="P80" s="19">
        <v>0</v>
      </c>
      <c r="Q80" s="19">
        <v>2</v>
      </c>
      <c r="R80" s="28">
        <v>0.5</v>
      </c>
      <c r="S80" s="14" t="s">
        <v>975</v>
      </c>
      <c r="T80" s="14" t="s">
        <v>976</v>
      </c>
      <c r="U80" s="14" t="s">
        <v>977</v>
      </c>
      <c r="V80" s="168">
        <v>1018780039</v>
      </c>
      <c r="W80" s="168" t="b">
        <v>1</v>
      </c>
      <c r="X80" s="9" t="s">
        <v>1</v>
      </c>
      <c r="Y80" s="9" t="b">
        <v>1</v>
      </c>
      <c r="Z80" s="11" t="b">
        <v>1</v>
      </c>
      <c r="AA80" s="13" t="s">
        <v>681</v>
      </c>
      <c r="AB80" s="169" t="b">
        <v>0</v>
      </c>
      <c r="AC80" s="19">
        <v>2</v>
      </c>
      <c r="AD80" s="13" t="s">
        <v>693</v>
      </c>
      <c r="AE80" s="170" t="b">
        <v>1</v>
      </c>
      <c r="AF80" s="170" t="b">
        <v>0</v>
      </c>
      <c r="AG80" s="13" t="s">
        <v>685</v>
      </c>
      <c r="AH80" s="13" t="s">
        <v>681</v>
      </c>
      <c r="AI80" s="13" t="s">
        <v>727</v>
      </c>
      <c r="AJ80" s="20" t="s">
        <v>693</v>
      </c>
      <c r="AK80" s="13"/>
      <c r="AL80" s="13"/>
      <c r="AM80" s="13"/>
      <c r="AN80" s="13"/>
      <c r="AO80" s="20"/>
    </row>
    <row r="81" spans="1:41" x14ac:dyDescent="0.35">
      <c r="A81" s="9">
        <v>24</v>
      </c>
      <c r="B81" s="9" t="b">
        <v>0</v>
      </c>
      <c r="C81" s="9" t="b">
        <v>0</v>
      </c>
      <c r="D81" s="9">
        <v>0</v>
      </c>
      <c r="E81" s="9">
        <v>0</v>
      </c>
      <c r="F81" s="9">
        <v>31</v>
      </c>
      <c r="G81" s="9">
        <v>1</v>
      </c>
      <c r="H81" s="9" t="b">
        <v>1</v>
      </c>
      <c r="I81" s="9" t="b">
        <v>0</v>
      </c>
      <c r="J81" s="9">
        <v>71</v>
      </c>
      <c r="K81" s="9"/>
      <c r="L81" s="21">
        <v>31</v>
      </c>
      <c r="M81" s="94" t="s">
        <v>1224</v>
      </c>
      <c r="N81" s="9" t="s">
        <v>1049</v>
      </c>
      <c r="O81" s="19">
        <v>2</v>
      </c>
      <c r="P81" s="19">
        <v>0</v>
      </c>
      <c r="Q81" s="19">
        <v>2</v>
      </c>
      <c r="R81" s="28">
        <v>0.5</v>
      </c>
      <c r="S81" s="14" t="s">
        <v>975</v>
      </c>
      <c r="T81" s="14" t="s">
        <v>976</v>
      </c>
      <c r="U81" s="14" t="s">
        <v>977</v>
      </c>
      <c r="V81" s="168">
        <v>999284347</v>
      </c>
      <c r="W81" s="168" t="b">
        <v>1</v>
      </c>
      <c r="X81" s="9" t="s">
        <v>1</v>
      </c>
      <c r="Y81" s="9" t="b">
        <v>1</v>
      </c>
      <c r="Z81" s="11" t="b">
        <v>1</v>
      </c>
      <c r="AA81" s="13" t="s">
        <v>693</v>
      </c>
      <c r="AB81" s="169" t="b">
        <v>0</v>
      </c>
      <c r="AC81" s="19">
        <v>0</v>
      </c>
      <c r="AD81" s="13" t="s">
        <v>1</v>
      </c>
      <c r="AE81" s="170" t="b">
        <v>0</v>
      </c>
      <c r="AF81" s="170" t="b">
        <v>0</v>
      </c>
      <c r="AG81" s="13" t="s">
        <v>685</v>
      </c>
      <c r="AH81" s="13" t="s">
        <v>681</v>
      </c>
      <c r="AI81" s="13" t="s">
        <v>727</v>
      </c>
      <c r="AJ81" s="20" t="s">
        <v>693</v>
      </c>
      <c r="AK81" s="13"/>
      <c r="AL81" s="13"/>
      <c r="AM81" s="13"/>
      <c r="AN81" s="13"/>
      <c r="AO81" s="20"/>
    </row>
    <row r="82" spans="1:41" x14ac:dyDescent="0.35">
      <c r="A82" s="9">
        <v>69</v>
      </c>
      <c r="B82" s="9" t="b">
        <v>0</v>
      </c>
      <c r="C82" s="9" t="b">
        <v>1</v>
      </c>
      <c r="D82" s="9">
        <v>0</v>
      </c>
      <c r="E82" s="9">
        <v>0</v>
      </c>
      <c r="F82" s="9">
        <v>31</v>
      </c>
      <c r="G82" s="9">
        <v>2</v>
      </c>
      <c r="H82" s="9" t="b">
        <v>1</v>
      </c>
      <c r="I82" s="9" t="b">
        <v>0</v>
      </c>
      <c r="J82" s="9">
        <v>72</v>
      </c>
      <c r="K82" s="9"/>
      <c r="L82" s="21">
        <v>31</v>
      </c>
      <c r="M82" s="94" t="s">
        <v>1224</v>
      </c>
      <c r="N82" s="9" t="s">
        <v>1050</v>
      </c>
      <c r="O82" s="19">
        <v>2</v>
      </c>
      <c r="P82" s="19">
        <v>0</v>
      </c>
      <c r="Q82" s="19">
        <v>2</v>
      </c>
      <c r="R82" s="28">
        <v>0.5</v>
      </c>
      <c r="S82" s="14" t="s">
        <v>975</v>
      </c>
      <c r="T82" s="14" t="s">
        <v>976</v>
      </c>
      <c r="U82" s="14" t="s">
        <v>977</v>
      </c>
      <c r="V82" s="168">
        <v>984716899</v>
      </c>
      <c r="W82" s="168" t="b">
        <v>1</v>
      </c>
      <c r="X82" s="9" t="s">
        <v>1</v>
      </c>
      <c r="Y82" s="9" t="b">
        <v>1</v>
      </c>
      <c r="Z82" s="11" t="b">
        <v>1</v>
      </c>
      <c r="AA82" s="13" t="s">
        <v>681</v>
      </c>
      <c r="AB82" s="169" t="b">
        <v>0</v>
      </c>
      <c r="AC82" s="19">
        <v>3</v>
      </c>
      <c r="AD82" s="13" t="s">
        <v>689</v>
      </c>
      <c r="AE82" s="170" t="b">
        <v>0</v>
      </c>
      <c r="AF82" s="170" t="b">
        <v>0</v>
      </c>
      <c r="AG82" s="13" t="s">
        <v>724</v>
      </c>
      <c r="AH82" s="13" t="s">
        <v>681</v>
      </c>
      <c r="AI82" s="13" t="s">
        <v>727</v>
      </c>
      <c r="AJ82" s="20" t="s">
        <v>731</v>
      </c>
      <c r="AK82" s="13"/>
      <c r="AL82" s="13"/>
      <c r="AM82" s="13"/>
      <c r="AN82" s="13"/>
      <c r="AO82" s="20"/>
    </row>
    <row r="83" spans="1:41" x14ac:dyDescent="0.35">
      <c r="A83" s="9">
        <v>215</v>
      </c>
      <c r="B83" s="9" t="b">
        <v>0</v>
      </c>
      <c r="C83" s="9" t="b">
        <v>0</v>
      </c>
      <c r="D83" s="9">
        <v>0</v>
      </c>
      <c r="E83" s="9">
        <v>0</v>
      </c>
      <c r="F83" s="9">
        <v>31</v>
      </c>
      <c r="G83" s="9">
        <v>3</v>
      </c>
      <c r="H83" s="9" t="b">
        <v>1</v>
      </c>
      <c r="I83" s="9" t="b">
        <v>0</v>
      </c>
      <c r="J83" s="9">
        <v>73</v>
      </c>
      <c r="K83" s="9"/>
      <c r="L83" s="21">
        <v>31</v>
      </c>
      <c r="M83" s="94" t="s">
        <v>1224</v>
      </c>
      <c r="N83" s="9" t="s">
        <v>1051</v>
      </c>
      <c r="O83" s="19">
        <v>2</v>
      </c>
      <c r="P83" s="19">
        <v>0</v>
      </c>
      <c r="Q83" s="19">
        <v>2</v>
      </c>
      <c r="R83" s="28">
        <v>0.5</v>
      </c>
      <c r="S83" s="14" t="s">
        <v>975</v>
      </c>
      <c r="T83" s="14" t="s">
        <v>976</v>
      </c>
      <c r="U83" s="14" t="s">
        <v>977</v>
      </c>
      <c r="V83" s="168">
        <v>979187210</v>
      </c>
      <c r="W83" s="168" t="b">
        <v>1</v>
      </c>
      <c r="X83" s="9" t="s">
        <v>1</v>
      </c>
      <c r="Y83" s="9" t="b">
        <v>1</v>
      </c>
      <c r="Z83" s="11" t="b">
        <v>1</v>
      </c>
      <c r="AA83" s="13" t="s">
        <v>685</v>
      </c>
      <c r="AB83" s="169" t="b">
        <v>1</v>
      </c>
      <c r="AC83" s="19">
        <v>1</v>
      </c>
      <c r="AD83" s="13" t="s">
        <v>717</v>
      </c>
      <c r="AE83" s="170" t="b">
        <v>0</v>
      </c>
      <c r="AF83" s="170" t="b">
        <v>0</v>
      </c>
      <c r="AG83" s="13" t="s">
        <v>685</v>
      </c>
      <c r="AH83" s="13" t="s">
        <v>681</v>
      </c>
      <c r="AI83" s="13" t="s">
        <v>705</v>
      </c>
      <c r="AJ83" s="20" t="s">
        <v>731</v>
      </c>
      <c r="AK83" s="13"/>
      <c r="AL83" s="13"/>
      <c r="AM83" s="13"/>
      <c r="AN83" s="13"/>
      <c r="AO83" s="20"/>
    </row>
    <row r="84" spans="1:41" x14ac:dyDescent="0.35">
      <c r="A84" s="9">
        <v>292</v>
      </c>
      <c r="B84" s="9" t="b">
        <v>0</v>
      </c>
      <c r="C84" s="9" t="b">
        <v>0</v>
      </c>
      <c r="D84" s="9">
        <v>0</v>
      </c>
      <c r="E84" s="9">
        <v>0</v>
      </c>
      <c r="F84" s="9">
        <v>31</v>
      </c>
      <c r="G84" s="9">
        <v>4</v>
      </c>
      <c r="H84" s="9" t="b">
        <v>1</v>
      </c>
      <c r="I84" s="9" t="b">
        <v>0</v>
      </c>
      <c r="J84" s="9">
        <v>74</v>
      </c>
      <c r="K84" s="9"/>
      <c r="L84" s="21">
        <v>31</v>
      </c>
      <c r="M84" s="94" t="s">
        <v>1224</v>
      </c>
      <c r="N84" s="9" t="s">
        <v>1052</v>
      </c>
      <c r="O84" s="19">
        <v>2</v>
      </c>
      <c r="P84" s="19">
        <v>0</v>
      </c>
      <c r="Q84" s="19">
        <v>2</v>
      </c>
      <c r="R84" s="28">
        <v>0.5</v>
      </c>
      <c r="S84" s="14" t="s">
        <v>977</v>
      </c>
      <c r="T84" s="14" t="s">
        <v>976</v>
      </c>
      <c r="U84" s="14" t="s">
        <v>977</v>
      </c>
      <c r="V84" s="168">
        <v>978897759</v>
      </c>
      <c r="W84" s="168" t="b">
        <v>1</v>
      </c>
      <c r="X84" s="9" t="s">
        <v>1</v>
      </c>
      <c r="Y84" s="9" t="b">
        <v>1</v>
      </c>
      <c r="Z84" s="11" t="b">
        <v>1</v>
      </c>
      <c r="AA84" s="13" t="s">
        <v>727</v>
      </c>
      <c r="AB84" s="169" t="b">
        <v>1</v>
      </c>
      <c r="AC84" s="19">
        <v>1</v>
      </c>
      <c r="AD84" s="13" t="s">
        <v>720</v>
      </c>
      <c r="AE84" s="170" t="b">
        <v>0</v>
      </c>
      <c r="AF84" s="170" t="b">
        <v>0</v>
      </c>
      <c r="AG84" s="13" t="s">
        <v>724</v>
      </c>
      <c r="AH84" s="13" t="s">
        <v>681</v>
      </c>
      <c r="AI84" s="13" t="s">
        <v>727</v>
      </c>
      <c r="AJ84" s="20" t="s">
        <v>731</v>
      </c>
      <c r="AK84" s="13"/>
      <c r="AL84" s="13"/>
      <c r="AM84" s="13"/>
      <c r="AN84" s="13"/>
      <c r="AO84" s="20"/>
    </row>
    <row r="85" spans="1:41" s="10" customFormat="1" x14ac:dyDescent="0.35">
      <c r="A85" s="9">
        <v>269</v>
      </c>
      <c r="B85" s="9" t="b">
        <v>0</v>
      </c>
      <c r="C85" s="9" t="b">
        <v>0</v>
      </c>
      <c r="D85" s="9">
        <v>0</v>
      </c>
      <c r="E85" s="9">
        <v>0</v>
      </c>
      <c r="F85" s="9">
        <v>31</v>
      </c>
      <c r="G85" s="9">
        <v>5</v>
      </c>
      <c r="H85" s="9" t="b">
        <v>1</v>
      </c>
      <c r="I85" s="9" t="b">
        <v>0</v>
      </c>
      <c r="J85" s="9">
        <v>75</v>
      </c>
      <c r="K85" s="9"/>
      <c r="L85" s="21">
        <v>31</v>
      </c>
      <c r="M85" s="94" t="s">
        <v>1224</v>
      </c>
      <c r="N85" s="9" t="s">
        <v>1053</v>
      </c>
      <c r="O85" s="19">
        <v>2</v>
      </c>
      <c r="P85" s="19">
        <v>0</v>
      </c>
      <c r="Q85" s="19">
        <v>2</v>
      </c>
      <c r="R85" s="28">
        <v>0.5</v>
      </c>
      <c r="S85" s="14" t="s">
        <v>975</v>
      </c>
      <c r="T85" s="14" t="s">
        <v>981</v>
      </c>
      <c r="U85" s="14" t="s">
        <v>987</v>
      </c>
      <c r="V85" s="168">
        <v>966206147</v>
      </c>
      <c r="W85" s="168" t="b">
        <v>1</v>
      </c>
      <c r="X85" s="9" t="s">
        <v>1</v>
      </c>
      <c r="Y85" s="9" t="b">
        <v>1</v>
      </c>
      <c r="Z85" s="11" t="b">
        <v>1</v>
      </c>
      <c r="AA85" s="13" t="s">
        <v>681</v>
      </c>
      <c r="AB85" s="169" t="b">
        <v>0</v>
      </c>
      <c r="AC85" s="19">
        <v>2</v>
      </c>
      <c r="AD85" s="13" t="s">
        <v>705</v>
      </c>
      <c r="AE85" s="170" t="b">
        <v>1</v>
      </c>
      <c r="AF85" s="170" t="b">
        <v>0</v>
      </c>
      <c r="AG85" s="13" t="s">
        <v>685</v>
      </c>
      <c r="AH85" s="13" t="s">
        <v>681</v>
      </c>
      <c r="AI85" s="13" t="s">
        <v>705</v>
      </c>
      <c r="AJ85" s="20" t="s">
        <v>731</v>
      </c>
      <c r="AK85" s="13"/>
      <c r="AL85" s="13"/>
      <c r="AM85" s="13"/>
      <c r="AN85" s="13"/>
      <c r="AO85" s="20"/>
    </row>
    <row r="86" spans="1:41" x14ac:dyDescent="0.35">
      <c r="A86" s="9">
        <v>317</v>
      </c>
      <c r="B86" s="9" t="b">
        <v>0</v>
      </c>
      <c r="C86" s="9" t="b">
        <v>0</v>
      </c>
      <c r="D86" s="9">
        <v>0</v>
      </c>
      <c r="E86" s="9">
        <v>0</v>
      </c>
      <c r="F86" s="9">
        <v>31</v>
      </c>
      <c r="G86" s="9">
        <v>1</v>
      </c>
      <c r="H86" s="9" t="b">
        <v>0</v>
      </c>
      <c r="I86" s="9" t="b">
        <v>0</v>
      </c>
      <c r="J86" s="9">
        <v>76</v>
      </c>
      <c r="K86" s="9"/>
      <c r="L86" s="21">
        <v>31</v>
      </c>
      <c r="M86" s="94" t="s">
        <v>1224</v>
      </c>
      <c r="N86" s="9" t="s">
        <v>1054</v>
      </c>
      <c r="O86" s="19">
        <v>2</v>
      </c>
      <c r="P86" s="19">
        <v>0</v>
      </c>
      <c r="Q86" s="19">
        <v>2</v>
      </c>
      <c r="R86" s="28">
        <v>0.5</v>
      </c>
      <c r="S86" s="14" t="s">
        <v>975</v>
      </c>
      <c r="T86" s="14" t="s">
        <v>981</v>
      </c>
      <c r="U86" s="14" t="s">
        <v>979</v>
      </c>
      <c r="V86" s="168">
        <v>934795656</v>
      </c>
      <c r="W86" s="168" t="b">
        <v>1</v>
      </c>
      <c r="X86" s="9" t="s">
        <v>1</v>
      </c>
      <c r="Y86" s="9" t="b">
        <v>1</v>
      </c>
      <c r="Z86" s="11" t="b">
        <v>1</v>
      </c>
      <c r="AA86" s="13" t="s">
        <v>681</v>
      </c>
      <c r="AB86" s="169" t="b">
        <v>0</v>
      </c>
      <c r="AC86" s="19">
        <v>2</v>
      </c>
      <c r="AD86" s="13" t="s">
        <v>685</v>
      </c>
      <c r="AE86" s="170" t="b">
        <v>1</v>
      </c>
      <c r="AF86" s="170" t="b">
        <v>1</v>
      </c>
      <c r="AG86" s="13" t="s">
        <v>685</v>
      </c>
      <c r="AH86" s="13" t="s">
        <v>681</v>
      </c>
      <c r="AI86" s="13" t="s">
        <v>727</v>
      </c>
      <c r="AJ86" s="20" t="s">
        <v>693</v>
      </c>
      <c r="AK86" s="13"/>
      <c r="AL86" s="13"/>
      <c r="AM86" s="13"/>
      <c r="AN86" s="13"/>
      <c r="AO86" s="20"/>
    </row>
    <row r="87" spans="1:41" x14ac:dyDescent="0.35">
      <c r="A87" s="9">
        <v>167</v>
      </c>
      <c r="B87" s="9" t="b">
        <v>0</v>
      </c>
      <c r="C87" s="9" t="b">
        <v>1</v>
      </c>
      <c r="D87" s="9">
        <v>0</v>
      </c>
      <c r="E87" s="9">
        <v>0</v>
      </c>
      <c r="F87" s="9">
        <v>31</v>
      </c>
      <c r="G87" s="9">
        <v>2</v>
      </c>
      <c r="H87" s="9" t="b">
        <v>0</v>
      </c>
      <c r="I87" s="9" t="b">
        <v>0</v>
      </c>
      <c r="J87" s="9">
        <v>77</v>
      </c>
      <c r="K87" s="9"/>
      <c r="L87" s="21">
        <v>31</v>
      </c>
      <c r="M87" s="94" t="s">
        <v>1224</v>
      </c>
      <c r="N87" s="9" t="s">
        <v>1055</v>
      </c>
      <c r="O87" s="19">
        <v>2</v>
      </c>
      <c r="P87" s="19">
        <v>0</v>
      </c>
      <c r="Q87" s="19">
        <v>2</v>
      </c>
      <c r="R87" s="28">
        <v>0.5</v>
      </c>
      <c r="S87" s="14" t="s">
        <v>975</v>
      </c>
      <c r="T87" s="14" t="s">
        <v>976</v>
      </c>
      <c r="U87" s="14" t="s">
        <v>977</v>
      </c>
      <c r="V87" s="168">
        <v>925101460</v>
      </c>
      <c r="W87" s="168" t="b">
        <v>1</v>
      </c>
      <c r="X87" s="9" t="s">
        <v>1</v>
      </c>
      <c r="Y87" s="9" t="b">
        <v>1</v>
      </c>
      <c r="Z87" s="11" t="b">
        <v>1</v>
      </c>
      <c r="AA87" s="13" t="s">
        <v>681</v>
      </c>
      <c r="AB87" s="169" t="b">
        <v>0</v>
      </c>
      <c r="AC87" s="19">
        <v>0</v>
      </c>
      <c r="AD87" s="13" t="s">
        <v>681</v>
      </c>
      <c r="AE87" s="170" t="b">
        <v>1</v>
      </c>
      <c r="AF87" s="170" t="b">
        <v>0</v>
      </c>
      <c r="AG87" s="13" t="s">
        <v>685</v>
      </c>
      <c r="AH87" s="13" t="s">
        <v>681</v>
      </c>
      <c r="AI87" s="13" t="s">
        <v>727</v>
      </c>
      <c r="AJ87" s="20" t="s">
        <v>693</v>
      </c>
      <c r="AK87" s="13"/>
      <c r="AL87" s="13"/>
      <c r="AM87" s="13"/>
      <c r="AN87" s="13"/>
      <c r="AO87" s="20"/>
    </row>
    <row r="88" spans="1:41" x14ac:dyDescent="0.35">
      <c r="A88" s="9">
        <v>53</v>
      </c>
      <c r="B88" s="9" t="b">
        <v>0</v>
      </c>
      <c r="C88" s="9" t="b">
        <v>1</v>
      </c>
      <c r="D88" s="9">
        <v>0</v>
      </c>
      <c r="E88" s="9">
        <v>0</v>
      </c>
      <c r="F88" s="9">
        <v>31</v>
      </c>
      <c r="G88" s="9">
        <v>3</v>
      </c>
      <c r="H88" s="9" t="b">
        <v>0</v>
      </c>
      <c r="I88" s="9" t="b">
        <v>0</v>
      </c>
      <c r="J88" s="9">
        <v>78</v>
      </c>
      <c r="K88" s="9"/>
      <c r="L88" s="21">
        <v>31</v>
      </c>
      <c r="M88" s="94" t="s">
        <v>1224</v>
      </c>
      <c r="N88" s="9" t="s">
        <v>1056</v>
      </c>
      <c r="O88" s="19">
        <v>2</v>
      </c>
      <c r="P88" s="19">
        <v>0</v>
      </c>
      <c r="Q88" s="19">
        <v>2</v>
      </c>
      <c r="R88" s="28">
        <v>0.5</v>
      </c>
      <c r="S88" s="14" t="s">
        <v>975</v>
      </c>
      <c r="T88" s="14" t="s">
        <v>976</v>
      </c>
      <c r="U88" s="14" t="s">
        <v>977</v>
      </c>
      <c r="V88" s="168">
        <v>921520497</v>
      </c>
      <c r="W88" s="168" t="b">
        <v>1</v>
      </c>
      <c r="X88" s="9" t="s">
        <v>1</v>
      </c>
      <c r="Y88" s="9" t="b">
        <v>1</v>
      </c>
      <c r="Z88" s="11" t="b">
        <v>1</v>
      </c>
      <c r="AA88" s="13" t="s">
        <v>681</v>
      </c>
      <c r="AB88" s="169" t="b">
        <v>0</v>
      </c>
      <c r="AC88" s="19">
        <v>2</v>
      </c>
      <c r="AD88" s="13" t="s">
        <v>709</v>
      </c>
      <c r="AE88" s="170" t="b">
        <v>0</v>
      </c>
      <c r="AF88" s="170" t="b">
        <v>0</v>
      </c>
      <c r="AG88" s="13" t="s">
        <v>685</v>
      </c>
      <c r="AH88" s="13" t="s">
        <v>681</v>
      </c>
      <c r="AI88" s="13" t="s">
        <v>727</v>
      </c>
      <c r="AJ88" s="20" t="s">
        <v>693</v>
      </c>
      <c r="AK88" s="13"/>
      <c r="AL88" s="13"/>
      <c r="AM88" s="13"/>
      <c r="AN88" s="13"/>
      <c r="AO88" s="20"/>
    </row>
    <row r="89" spans="1:41" s="10" customFormat="1" x14ac:dyDescent="0.35">
      <c r="A89" s="9">
        <v>200</v>
      </c>
      <c r="B89" s="9" t="b">
        <v>0</v>
      </c>
      <c r="C89" s="9" t="b">
        <v>0</v>
      </c>
      <c r="D89" s="9">
        <v>0</v>
      </c>
      <c r="E89" s="9">
        <v>0</v>
      </c>
      <c r="F89" s="9">
        <v>31</v>
      </c>
      <c r="G89" s="9">
        <v>4</v>
      </c>
      <c r="H89" s="9" t="b">
        <v>0</v>
      </c>
      <c r="I89" s="9" t="b">
        <v>0</v>
      </c>
      <c r="J89" s="9">
        <v>79</v>
      </c>
      <c r="K89" s="9"/>
      <c r="L89" s="21">
        <v>31</v>
      </c>
      <c r="M89" s="94" t="s">
        <v>1224</v>
      </c>
      <c r="N89" s="9" t="s">
        <v>1057</v>
      </c>
      <c r="O89" s="19">
        <v>2</v>
      </c>
      <c r="P89" s="19">
        <v>0</v>
      </c>
      <c r="Q89" s="19">
        <v>2</v>
      </c>
      <c r="R89" s="28">
        <v>0.5</v>
      </c>
      <c r="S89" s="14" t="s">
        <v>975</v>
      </c>
      <c r="T89" s="14" t="s">
        <v>976</v>
      </c>
      <c r="U89" s="14" t="s">
        <v>977</v>
      </c>
      <c r="V89" s="168">
        <v>913323771</v>
      </c>
      <c r="W89" s="168" t="b">
        <v>1</v>
      </c>
      <c r="X89" s="9" t="s">
        <v>1</v>
      </c>
      <c r="Y89" s="9" t="b">
        <v>1</v>
      </c>
      <c r="Z89" s="11" t="b">
        <v>1</v>
      </c>
      <c r="AA89" s="13" t="s">
        <v>681</v>
      </c>
      <c r="AB89" s="169" t="b">
        <v>0</v>
      </c>
      <c r="AC89" s="19">
        <v>1</v>
      </c>
      <c r="AD89" s="13" t="s">
        <v>681</v>
      </c>
      <c r="AE89" s="170" t="b">
        <v>1</v>
      </c>
      <c r="AF89" s="170" t="b">
        <v>0</v>
      </c>
      <c r="AG89" s="13" t="s">
        <v>724</v>
      </c>
      <c r="AH89" s="13" t="s">
        <v>681</v>
      </c>
      <c r="AI89" s="13" t="s">
        <v>727</v>
      </c>
      <c r="AJ89" s="20" t="s">
        <v>731</v>
      </c>
      <c r="AK89" s="13"/>
      <c r="AL89" s="13"/>
      <c r="AM89" s="13"/>
      <c r="AN89" s="13"/>
      <c r="AO89" s="20"/>
    </row>
    <row r="90" spans="1:41" x14ac:dyDescent="0.35">
      <c r="A90" s="9">
        <v>58</v>
      </c>
      <c r="B90" s="9" t="b">
        <v>0</v>
      </c>
      <c r="C90" s="9" t="b">
        <v>0</v>
      </c>
      <c r="D90" s="9">
        <v>0</v>
      </c>
      <c r="E90" s="9">
        <v>0</v>
      </c>
      <c r="F90" s="9">
        <v>31</v>
      </c>
      <c r="G90" s="9">
        <v>5</v>
      </c>
      <c r="H90" s="9" t="b">
        <v>0</v>
      </c>
      <c r="I90" s="9" t="b">
        <v>0</v>
      </c>
      <c r="J90" s="9">
        <v>80</v>
      </c>
      <c r="K90" s="9"/>
      <c r="L90" s="21">
        <v>31</v>
      </c>
      <c r="M90" s="94" t="s">
        <v>1224</v>
      </c>
      <c r="N90" s="9" t="s">
        <v>1058</v>
      </c>
      <c r="O90" s="19">
        <v>2</v>
      </c>
      <c r="P90" s="19">
        <v>0</v>
      </c>
      <c r="Q90" s="19">
        <v>2</v>
      </c>
      <c r="R90" s="28">
        <v>0.5</v>
      </c>
      <c r="S90" s="14" t="s">
        <v>977</v>
      </c>
      <c r="T90" s="14" t="s">
        <v>976</v>
      </c>
      <c r="U90" s="14" t="s">
        <v>977</v>
      </c>
      <c r="V90" s="168">
        <v>874711767</v>
      </c>
      <c r="W90" s="168" t="b">
        <v>1</v>
      </c>
      <c r="X90" s="9" t="s">
        <v>1</v>
      </c>
      <c r="Y90" s="9" t="b">
        <v>1</v>
      </c>
      <c r="Z90" s="11" t="b">
        <v>1</v>
      </c>
      <c r="AA90" s="13" t="s">
        <v>685</v>
      </c>
      <c r="AB90" s="169" t="b">
        <v>1</v>
      </c>
      <c r="AC90" s="19">
        <v>1</v>
      </c>
      <c r="AD90" s="13" t="s">
        <v>713</v>
      </c>
      <c r="AE90" s="170" t="b">
        <v>0</v>
      </c>
      <c r="AF90" s="170" t="b">
        <v>0</v>
      </c>
      <c r="AG90" s="13" t="s">
        <v>685</v>
      </c>
      <c r="AH90" s="13" t="s">
        <v>681</v>
      </c>
      <c r="AI90" s="13" t="s">
        <v>727</v>
      </c>
      <c r="AJ90" s="20" t="s">
        <v>693</v>
      </c>
      <c r="AK90" s="13"/>
      <c r="AL90" s="13"/>
      <c r="AM90" s="13"/>
      <c r="AN90" s="13"/>
      <c r="AO90" s="20"/>
    </row>
    <row r="91" spans="1:41" s="10" customFormat="1" x14ac:dyDescent="0.35">
      <c r="A91" s="9">
        <v>38</v>
      </c>
      <c r="B91" s="9" t="b">
        <v>0</v>
      </c>
      <c r="C91" s="9" t="b">
        <v>1</v>
      </c>
      <c r="D91" s="9">
        <v>0</v>
      </c>
      <c r="E91" s="9">
        <v>0</v>
      </c>
      <c r="F91" s="9">
        <v>31</v>
      </c>
      <c r="G91" s="9">
        <v>1</v>
      </c>
      <c r="H91" s="9" t="b">
        <v>1</v>
      </c>
      <c r="I91" s="9" t="b">
        <v>0</v>
      </c>
      <c r="J91" s="9">
        <v>81</v>
      </c>
      <c r="K91" s="9"/>
      <c r="L91" s="21">
        <v>31</v>
      </c>
      <c r="M91" s="94" t="s">
        <v>1224</v>
      </c>
      <c r="N91" s="9" t="s">
        <v>1059</v>
      </c>
      <c r="O91" s="19">
        <v>2</v>
      </c>
      <c r="P91" s="19">
        <v>0</v>
      </c>
      <c r="Q91" s="19">
        <v>2</v>
      </c>
      <c r="R91" s="28">
        <v>0.5</v>
      </c>
      <c r="S91" s="14" t="s">
        <v>975</v>
      </c>
      <c r="T91" s="14" t="s">
        <v>981</v>
      </c>
      <c r="U91" s="14" t="s">
        <v>987</v>
      </c>
      <c r="V91" s="168">
        <v>864563094</v>
      </c>
      <c r="W91" s="168" t="b">
        <v>1</v>
      </c>
      <c r="X91" s="9" t="s">
        <v>1</v>
      </c>
      <c r="Y91" s="9" t="b">
        <v>1</v>
      </c>
      <c r="Z91" s="11" t="b">
        <v>1</v>
      </c>
      <c r="AA91" s="13" t="s">
        <v>681</v>
      </c>
      <c r="AB91" s="169" t="b">
        <v>0</v>
      </c>
      <c r="AC91" s="19">
        <v>0</v>
      </c>
      <c r="AD91" s="13" t="s">
        <v>693</v>
      </c>
      <c r="AE91" s="170" t="b">
        <v>1</v>
      </c>
      <c r="AF91" s="170" t="b">
        <v>0</v>
      </c>
      <c r="AG91" s="13" t="s">
        <v>685</v>
      </c>
      <c r="AH91" s="13" t="s">
        <v>681</v>
      </c>
      <c r="AI91" s="13" t="s">
        <v>727</v>
      </c>
      <c r="AJ91" s="20" t="s">
        <v>693</v>
      </c>
      <c r="AK91" s="13"/>
      <c r="AL91" s="13"/>
      <c r="AM91" s="13"/>
      <c r="AN91" s="13"/>
      <c r="AO91" s="20"/>
    </row>
    <row r="92" spans="1:41" x14ac:dyDescent="0.35">
      <c r="A92" s="9">
        <v>286</v>
      </c>
      <c r="B92" s="9" t="b">
        <v>0</v>
      </c>
      <c r="C92" s="9" t="b">
        <v>1</v>
      </c>
      <c r="D92" s="9">
        <v>0</v>
      </c>
      <c r="E92" s="9">
        <v>0</v>
      </c>
      <c r="F92" s="9">
        <v>31</v>
      </c>
      <c r="G92" s="9">
        <v>2</v>
      </c>
      <c r="H92" s="9" t="b">
        <v>1</v>
      </c>
      <c r="I92" s="9" t="b">
        <v>0</v>
      </c>
      <c r="J92" s="9">
        <v>82</v>
      </c>
      <c r="K92" s="9"/>
      <c r="L92" s="21">
        <v>31</v>
      </c>
      <c r="M92" s="94" t="s">
        <v>1224</v>
      </c>
      <c r="N92" s="9" t="s">
        <v>1060</v>
      </c>
      <c r="O92" s="19">
        <v>2</v>
      </c>
      <c r="P92" s="19">
        <v>0</v>
      </c>
      <c r="Q92" s="19">
        <v>2</v>
      </c>
      <c r="R92" s="28">
        <v>0.5</v>
      </c>
      <c r="S92" s="14" t="s">
        <v>975</v>
      </c>
      <c r="T92" s="14" t="s">
        <v>981</v>
      </c>
      <c r="U92" s="14" t="s">
        <v>977</v>
      </c>
      <c r="V92" s="168">
        <v>838200447</v>
      </c>
      <c r="W92" s="168" t="b">
        <v>1</v>
      </c>
      <c r="X92" s="9" t="s">
        <v>1</v>
      </c>
      <c r="Y92" s="9" t="b">
        <v>1</v>
      </c>
      <c r="Z92" s="11" t="b">
        <v>1</v>
      </c>
      <c r="AA92" s="13" t="s">
        <v>681</v>
      </c>
      <c r="AB92" s="169" t="b">
        <v>0</v>
      </c>
      <c r="AC92" s="19">
        <v>0</v>
      </c>
      <c r="AD92" s="13" t="s">
        <v>701</v>
      </c>
      <c r="AE92" s="170" t="b">
        <v>0</v>
      </c>
      <c r="AF92" s="170" t="b">
        <v>0</v>
      </c>
      <c r="AG92" s="13" t="s">
        <v>685</v>
      </c>
      <c r="AH92" s="13" t="s">
        <v>681</v>
      </c>
      <c r="AI92" s="13" t="s">
        <v>705</v>
      </c>
      <c r="AJ92" s="20" t="s">
        <v>731</v>
      </c>
      <c r="AK92" s="13"/>
      <c r="AL92" s="13"/>
      <c r="AM92" s="13"/>
      <c r="AN92" s="13"/>
      <c r="AO92" s="20"/>
    </row>
    <row r="93" spans="1:41" x14ac:dyDescent="0.35">
      <c r="A93" s="9">
        <v>287</v>
      </c>
      <c r="B93" s="9" t="b">
        <v>0</v>
      </c>
      <c r="C93" s="9" t="b">
        <v>1</v>
      </c>
      <c r="D93" s="9">
        <v>0</v>
      </c>
      <c r="E93" s="9">
        <v>0</v>
      </c>
      <c r="F93" s="9">
        <v>31</v>
      </c>
      <c r="G93" s="9">
        <v>3</v>
      </c>
      <c r="H93" s="9" t="b">
        <v>1</v>
      </c>
      <c r="I93" s="9" t="b">
        <v>0</v>
      </c>
      <c r="J93" s="9">
        <v>83</v>
      </c>
      <c r="K93" s="9"/>
      <c r="L93" s="21">
        <v>31</v>
      </c>
      <c r="M93" s="94" t="s">
        <v>1224</v>
      </c>
      <c r="N93" s="9" t="s">
        <v>1061</v>
      </c>
      <c r="O93" s="19">
        <v>2</v>
      </c>
      <c r="P93" s="19">
        <v>0</v>
      </c>
      <c r="Q93" s="19">
        <v>2</v>
      </c>
      <c r="R93" s="28">
        <v>0.5</v>
      </c>
      <c r="S93" s="14" t="s">
        <v>975</v>
      </c>
      <c r="T93" s="14" t="s">
        <v>976</v>
      </c>
      <c r="U93" s="14" t="s">
        <v>977</v>
      </c>
      <c r="V93" s="168">
        <v>826189782</v>
      </c>
      <c r="W93" s="168" t="b">
        <v>1</v>
      </c>
      <c r="X93" s="9" t="s">
        <v>1</v>
      </c>
      <c r="Y93" s="9" t="b">
        <v>1</v>
      </c>
      <c r="Z93" s="11" t="b">
        <v>1</v>
      </c>
      <c r="AA93" s="13" t="s">
        <v>727</v>
      </c>
      <c r="AB93" s="169" t="b">
        <v>1</v>
      </c>
      <c r="AC93" s="19">
        <v>1</v>
      </c>
      <c r="AD93" s="13" t="s">
        <v>697</v>
      </c>
      <c r="AE93" s="170" t="b">
        <v>0</v>
      </c>
      <c r="AF93" s="170" t="b">
        <v>1</v>
      </c>
      <c r="AG93" s="13" t="s">
        <v>685</v>
      </c>
      <c r="AH93" s="13" t="s">
        <v>681</v>
      </c>
      <c r="AI93" s="13" t="s">
        <v>727</v>
      </c>
      <c r="AJ93" s="20" t="s">
        <v>693</v>
      </c>
      <c r="AK93" s="13"/>
      <c r="AL93" s="13"/>
      <c r="AM93" s="13"/>
      <c r="AN93" s="13"/>
      <c r="AO93" s="20"/>
    </row>
    <row r="94" spans="1:41" x14ac:dyDescent="0.35">
      <c r="A94" s="9">
        <v>148</v>
      </c>
      <c r="B94" s="9" t="b">
        <v>0</v>
      </c>
      <c r="C94" s="9" t="b">
        <v>1</v>
      </c>
      <c r="D94" s="9">
        <v>0</v>
      </c>
      <c r="E94" s="9">
        <v>0</v>
      </c>
      <c r="F94" s="9">
        <v>31</v>
      </c>
      <c r="G94" s="9">
        <v>4</v>
      </c>
      <c r="H94" s="9" t="b">
        <v>1</v>
      </c>
      <c r="I94" s="9" t="b">
        <v>0</v>
      </c>
      <c r="J94" s="9">
        <v>84</v>
      </c>
      <c r="K94" s="9"/>
      <c r="L94" s="21">
        <v>31</v>
      </c>
      <c r="M94" s="94" t="s">
        <v>1224</v>
      </c>
      <c r="N94" s="9" t="s">
        <v>1062</v>
      </c>
      <c r="O94" s="19">
        <v>2</v>
      </c>
      <c r="P94" s="19">
        <v>0</v>
      </c>
      <c r="Q94" s="19">
        <v>2</v>
      </c>
      <c r="R94" s="28">
        <v>0.5</v>
      </c>
      <c r="S94" s="14" t="s">
        <v>975</v>
      </c>
      <c r="T94" s="14" t="s">
        <v>976</v>
      </c>
      <c r="U94" s="14" t="s">
        <v>977</v>
      </c>
      <c r="V94" s="168">
        <v>819418559</v>
      </c>
      <c r="W94" s="168" t="b">
        <v>1</v>
      </c>
      <c r="X94" s="9" t="s">
        <v>1</v>
      </c>
      <c r="Y94" s="9" t="b">
        <v>1</v>
      </c>
      <c r="Z94" s="11" t="b">
        <v>1</v>
      </c>
      <c r="AA94" s="13" t="s">
        <v>681</v>
      </c>
      <c r="AB94" s="169" t="b">
        <v>0</v>
      </c>
      <c r="AC94" s="19">
        <v>0</v>
      </c>
      <c r="AD94" s="13" t="s">
        <v>717</v>
      </c>
      <c r="AE94" s="170" t="b">
        <v>0</v>
      </c>
      <c r="AF94" s="170" t="b">
        <v>0</v>
      </c>
      <c r="AG94" s="13" t="s">
        <v>724</v>
      </c>
      <c r="AH94" s="13" t="s">
        <v>681</v>
      </c>
      <c r="AI94" s="13" t="s">
        <v>727</v>
      </c>
      <c r="AJ94" s="20" t="s">
        <v>731</v>
      </c>
      <c r="AK94" s="13"/>
      <c r="AL94" s="13"/>
      <c r="AM94" s="13"/>
      <c r="AN94" s="13"/>
      <c r="AO94" s="20"/>
    </row>
    <row r="95" spans="1:41" x14ac:dyDescent="0.35">
      <c r="A95" s="9">
        <v>112</v>
      </c>
      <c r="B95" s="9" t="b">
        <v>0</v>
      </c>
      <c r="C95" s="9" t="b">
        <v>0</v>
      </c>
      <c r="D95" s="9">
        <v>0</v>
      </c>
      <c r="E95" s="9">
        <v>0</v>
      </c>
      <c r="F95" s="9">
        <v>31</v>
      </c>
      <c r="G95" s="9">
        <v>5</v>
      </c>
      <c r="H95" s="9" t="b">
        <v>1</v>
      </c>
      <c r="I95" s="9" t="b">
        <v>0</v>
      </c>
      <c r="J95" s="9">
        <v>85</v>
      </c>
      <c r="K95" s="9"/>
      <c r="L95" s="21">
        <v>31</v>
      </c>
      <c r="M95" s="94" t="s">
        <v>1224</v>
      </c>
      <c r="N95" s="9" t="s">
        <v>1063</v>
      </c>
      <c r="O95" s="19">
        <v>2</v>
      </c>
      <c r="P95" s="19">
        <v>0</v>
      </c>
      <c r="Q95" s="19">
        <v>2</v>
      </c>
      <c r="R95" s="28">
        <v>0.5</v>
      </c>
      <c r="S95" s="14" t="s">
        <v>975</v>
      </c>
      <c r="T95" s="14" t="s">
        <v>976</v>
      </c>
      <c r="U95" s="14" t="s">
        <v>987</v>
      </c>
      <c r="V95" s="168">
        <v>751327935</v>
      </c>
      <c r="W95" s="168" t="b">
        <v>1</v>
      </c>
      <c r="X95" s="9" t="s">
        <v>1</v>
      </c>
      <c r="Y95" s="9" t="b">
        <v>1</v>
      </c>
      <c r="Z95" s="11" t="b">
        <v>1</v>
      </c>
      <c r="AA95" s="13" t="s">
        <v>681</v>
      </c>
      <c r="AB95" s="169" t="b">
        <v>0</v>
      </c>
      <c r="AC95" s="19">
        <v>0</v>
      </c>
      <c r="AD95" s="13" t="s">
        <v>693</v>
      </c>
      <c r="AE95" s="170" t="b">
        <v>1</v>
      </c>
      <c r="AF95" s="170" t="b">
        <v>0</v>
      </c>
      <c r="AG95" s="13" t="s">
        <v>685</v>
      </c>
      <c r="AH95" s="13" t="s">
        <v>681</v>
      </c>
      <c r="AI95" s="13" t="s">
        <v>727</v>
      </c>
      <c r="AJ95" s="20" t="s">
        <v>693</v>
      </c>
      <c r="AK95" s="13"/>
      <c r="AL95" s="13"/>
      <c r="AM95" s="13"/>
      <c r="AN95" s="13"/>
      <c r="AO95" s="20"/>
    </row>
    <row r="96" spans="1:41" s="10" customFormat="1" x14ac:dyDescent="0.35">
      <c r="A96" s="9">
        <v>235</v>
      </c>
      <c r="B96" s="9" t="b">
        <v>0</v>
      </c>
      <c r="C96" s="9" t="b">
        <v>0</v>
      </c>
      <c r="D96" s="9">
        <v>0</v>
      </c>
      <c r="E96" s="9">
        <v>0</v>
      </c>
      <c r="F96" s="9">
        <v>31</v>
      </c>
      <c r="G96" s="9">
        <v>1</v>
      </c>
      <c r="H96" s="9" t="b">
        <v>0</v>
      </c>
      <c r="I96" s="9" t="b">
        <v>0</v>
      </c>
      <c r="J96" s="9">
        <v>86</v>
      </c>
      <c r="K96" s="9"/>
      <c r="L96" s="21">
        <v>31</v>
      </c>
      <c r="M96" s="94" t="s">
        <v>1224</v>
      </c>
      <c r="N96" s="9" t="s">
        <v>1064</v>
      </c>
      <c r="O96" s="19">
        <v>2</v>
      </c>
      <c r="P96" s="19">
        <v>0</v>
      </c>
      <c r="Q96" s="19">
        <v>2</v>
      </c>
      <c r="R96" s="28">
        <v>0.5</v>
      </c>
      <c r="S96" s="14" t="s">
        <v>975</v>
      </c>
      <c r="T96" s="14" t="s">
        <v>976</v>
      </c>
      <c r="U96" s="14" t="s">
        <v>987</v>
      </c>
      <c r="V96" s="168">
        <v>593641690</v>
      </c>
      <c r="W96" s="168" t="b">
        <v>1</v>
      </c>
      <c r="X96" s="9" t="s">
        <v>1</v>
      </c>
      <c r="Y96" s="9" t="b">
        <v>1</v>
      </c>
      <c r="Z96" s="11" t="b">
        <v>1</v>
      </c>
      <c r="AA96" s="13" t="s">
        <v>681</v>
      </c>
      <c r="AB96" s="169" t="b">
        <v>0</v>
      </c>
      <c r="AC96" s="19">
        <v>1</v>
      </c>
      <c r="AD96" s="13" t="s">
        <v>724</v>
      </c>
      <c r="AE96" s="170" t="b">
        <v>1</v>
      </c>
      <c r="AF96" s="170" t="b">
        <v>0</v>
      </c>
      <c r="AG96" s="13" t="s">
        <v>724</v>
      </c>
      <c r="AH96" s="13" t="s">
        <v>681</v>
      </c>
      <c r="AI96" s="13" t="s">
        <v>727</v>
      </c>
      <c r="AJ96" s="20" t="s">
        <v>731</v>
      </c>
      <c r="AK96" s="13"/>
      <c r="AL96" s="13"/>
      <c r="AM96" s="13"/>
      <c r="AN96" s="13"/>
      <c r="AO96" s="20"/>
    </row>
    <row r="97" spans="1:41" x14ac:dyDescent="0.35">
      <c r="A97" s="9">
        <v>285</v>
      </c>
      <c r="B97" s="9" t="b">
        <v>0</v>
      </c>
      <c r="C97" s="9" t="b">
        <v>0</v>
      </c>
      <c r="D97" s="9">
        <v>0</v>
      </c>
      <c r="E97" s="9">
        <v>0</v>
      </c>
      <c r="F97" s="9">
        <v>31</v>
      </c>
      <c r="G97" s="9">
        <v>2</v>
      </c>
      <c r="H97" s="9" t="b">
        <v>0</v>
      </c>
      <c r="I97" s="9" t="b">
        <v>0</v>
      </c>
      <c r="J97" s="9">
        <v>87</v>
      </c>
      <c r="K97" s="9"/>
      <c r="L97" s="21">
        <v>31</v>
      </c>
      <c r="M97" s="94" t="s">
        <v>1224</v>
      </c>
      <c r="N97" s="9" t="s">
        <v>1065</v>
      </c>
      <c r="O97" s="19">
        <v>2</v>
      </c>
      <c r="P97" s="19">
        <v>0</v>
      </c>
      <c r="Q97" s="19">
        <v>2</v>
      </c>
      <c r="R97" s="28">
        <v>0.5</v>
      </c>
      <c r="S97" s="14" t="s">
        <v>975</v>
      </c>
      <c r="T97" s="14" t="s">
        <v>976</v>
      </c>
      <c r="U97" s="14" t="s">
        <v>987</v>
      </c>
      <c r="V97" s="168">
        <v>578283797</v>
      </c>
      <c r="W97" s="168" t="b">
        <v>1</v>
      </c>
      <c r="X97" s="9" t="s">
        <v>1</v>
      </c>
      <c r="Y97" s="9" t="b">
        <v>1</v>
      </c>
      <c r="Z97" s="11" t="b">
        <v>1</v>
      </c>
      <c r="AA97" s="13" t="s">
        <v>681</v>
      </c>
      <c r="AB97" s="169" t="b">
        <v>0</v>
      </c>
      <c r="AC97" s="19">
        <v>1</v>
      </c>
      <c r="AD97" s="13" t="s">
        <v>669</v>
      </c>
      <c r="AE97" s="170" t="b">
        <v>0</v>
      </c>
      <c r="AF97" s="170" t="b">
        <v>0</v>
      </c>
      <c r="AG97" s="13" t="s">
        <v>724</v>
      </c>
      <c r="AH97" s="13" t="s">
        <v>681</v>
      </c>
      <c r="AI97" s="13" t="s">
        <v>727</v>
      </c>
      <c r="AJ97" s="20" t="s">
        <v>731</v>
      </c>
      <c r="AK97" s="13"/>
      <c r="AL97" s="13"/>
      <c r="AM97" s="13"/>
      <c r="AN97" s="13"/>
      <c r="AO97" s="20"/>
    </row>
    <row r="98" spans="1:41" x14ac:dyDescent="0.35">
      <c r="A98" s="9">
        <v>165</v>
      </c>
      <c r="B98" s="9" t="b">
        <v>0</v>
      </c>
      <c r="C98" s="9" t="b">
        <v>0</v>
      </c>
      <c r="D98" s="9">
        <v>0</v>
      </c>
      <c r="E98" s="9">
        <v>0</v>
      </c>
      <c r="F98" s="9">
        <v>31</v>
      </c>
      <c r="G98" s="9">
        <v>3</v>
      </c>
      <c r="H98" s="9" t="b">
        <v>0</v>
      </c>
      <c r="I98" s="9" t="b">
        <v>0</v>
      </c>
      <c r="J98" s="9">
        <v>88</v>
      </c>
      <c r="K98" s="9"/>
      <c r="L98" s="21">
        <v>31</v>
      </c>
      <c r="M98" s="94" t="s">
        <v>1224</v>
      </c>
      <c r="N98" s="9" t="s">
        <v>1066</v>
      </c>
      <c r="O98" s="19">
        <v>2</v>
      </c>
      <c r="P98" s="19">
        <v>0</v>
      </c>
      <c r="Q98" s="19">
        <v>2</v>
      </c>
      <c r="R98" s="28">
        <v>0.5</v>
      </c>
      <c r="S98" s="14" t="s">
        <v>975</v>
      </c>
      <c r="T98" s="14" t="s">
        <v>976</v>
      </c>
      <c r="U98" s="14" t="s">
        <v>977</v>
      </c>
      <c r="V98" s="168">
        <v>576386394</v>
      </c>
      <c r="W98" s="168" t="b">
        <v>1</v>
      </c>
      <c r="X98" s="9" t="s">
        <v>1</v>
      </c>
      <c r="Y98" s="9" t="b">
        <v>1</v>
      </c>
      <c r="Z98" s="11" t="b">
        <v>1</v>
      </c>
      <c r="AA98" s="13" t="s">
        <v>693</v>
      </c>
      <c r="AB98" s="169" t="b">
        <v>0</v>
      </c>
      <c r="AC98" s="19">
        <v>0</v>
      </c>
      <c r="AD98" s="13" t="s">
        <v>697</v>
      </c>
      <c r="AE98" s="170" t="b">
        <v>1</v>
      </c>
      <c r="AF98" s="170" t="b">
        <v>1</v>
      </c>
      <c r="AG98" s="13" t="s">
        <v>685</v>
      </c>
      <c r="AH98" s="13" t="s">
        <v>697</v>
      </c>
      <c r="AI98" s="13" t="s">
        <v>705</v>
      </c>
      <c r="AJ98" s="20" t="s">
        <v>693</v>
      </c>
      <c r="AK98" s="13"/>
      <c r="AL98" s="13"/>
      <c r="AM98" s="13"/>
      <c r="AN98" s="13"/>
      <c r="AO98" s="20"/>
    </row>
    <row r="99" spans="1:41" x14ac:dyDescent="0.35">
      <c r="A99" s="9">
        <v>299</v>
      </c>
      <c r="B99" s="9" t="b">
        <v>0</v>
      </c>
      <c r="C99" s="9" t="b">
        <v>1</v>
      </c>
      <c r="D99" s="9">
        <v>0</v>
      </c>
      <c r="E99" s="9">
        <v>0</v>
      </c>
      <c r="F99" s="9">
        <v>31</v>
      </c>
      <c r="G99" s="9">
        <v>4</v>
      </c>
      <c r="H99" s="9" t="b">
        <v>0</v>
      </c>
      <c r="I99" s="9" t="b">
        <v>0</v>
      </c>
      <c r="J99" s="9">
        <v>89</v>
      </c>
      <c r="K99" s="9"/>
      <c r="L99" s="21">
        <v>31</v>
      </c>
      <c r="M99" s="94" t="s">
        <v>1224</v>
      </c>
      <c r="N99" s="9" t="s">
        <v>1067</v>
      </c>
      <c r="O99" s="19">
        <v>2</v>
      </c>
      <c r="P99" s="19">
        <v>0</v>
      </c>
      <c r="Q99" s="19">
        <v>2</v>
      </c>
      <c r="R99" s="28">
        <v>0.5</v>
      </c>
      <c r="S99" s="14" t="s">
        <v>975</v>
      </c>
      <c r="T99" s="14" t="s">
        <v>976</v>
      </c>
      <c r="U99" s="14" t="s">
        <v>987</v>
      </c>
      <c r="V99" s="168">
        <v>573180430</v>
      </c>
      <c r="W99" s="168" t="b">
        <v>1</v>
      </c>
      <c r="X99" s="9" t="s">
        <v>1</v>
      </c>
      <c r="Y99" s="9" t="b">
        <v>1</v>
      </c>
      <c r="Z99" s="11" t="b">
        <v>1</v>
      </c>
      <c r="AA99" s="13" t="s">
        <v>681</v>
      </c>
      <c r="AB99" s="169" t="b">
        <v>0</v>
      </c>
      <c r="AC99" s="19">
        <v>1</v>
      </c>
      <c r="AD99" s="13" t="s">
        <v>681</v>
      </c>
      <c r="AE99" s="170" t="b">
        <v>1</v>
      </c>
      <c r="AF99" s="170" t="b">
        <v>0</v>
      </c>
      <c r="AG99" s="13" t="s">
        <v>685</v>
      </c>
      <c r="AH99" s="13" t="s">
        <v>681</v>
      </c>
      <c r="AI99" s="13" t="s">
        <v>727</v>
      </c>
      <c r="AJ99" s="20" t="s">
        <v>693</v>
      </c>
      <c r="AK99" s="13"/>
      <c r="AL99" s="13"/>
      <c r="AM99" s="13"/>
      <c r="AN99" s="13"/>
      <c r="AO99" s="20"/>
    </row>
    <row r="100" spans="1:41" x14ac:dyDescent="0.35">
      <c r="A100" s="9">
        <v>150</v>
      </c>
      <c r="B100" s="9" t="b">
        <v>0</v>
      </c>
      <c r="C100" s="9" t="b">
        <v>0</v>
      </c>
      <c r="D100" s="9">
        <v>0</v>
      </c>
      <c r="E100" s="9">
        <v>0</v>
      </c>
      <c r="F100" s="9">
        <v>31</v>
      </c>
      <c r="G100" s="9">
        <v>5</v>
      </c>
      <c r="H100" s="9" t="b">
        <v>0</v>
      </c>
      <c r="I100" s="9" t="b">
        <v>0</v>
      </c>
      <c r="J100" s="9">
        <v>90</v>
      </c>
      <c r="K100" s="9"/>
      <c r="L100" s="21">
        <v>31</v>
      </c>
      <c r="M100" s="94" t="s">
        <v>1224</v>
      </c>
      <c r="N100" s="9" t="s">
        <v>1068</v>
      </c>
      <c r="O100" s="19">
        <v>2</v>
      </c>
      <c r="P100" s="19">
        <v>0</v>
      </c>
      <c r="Q100" s="19">
        <v>2</v>
      </c>
      <c r="R100" s="28">
        <v>0.5</v>
      </c>
      <c r="S100" s="14" t="s">
        <v>975</v>
      </c>
      <c r="T100" s="14" t="s">
        <v>981</v>
      </c>
      <c r="U100" s="14" t="s">
        <v>977</v>
      </c>
      <c r="V100" s="168">
        <v>516090451</v>
      </c>
      <c r="W100" s="168" t="b">
        <v>1</v>
      </c>
      <c r="X100" s="9" t="s">
        <v>1</v>
      </c>
      <c r="Y100" s="9" t="b">
        <v>1</v>
      </c>
      <c r="Z100" s="11" t="b">
        <v>1</v>
      </c>
      <c r="AA100" s="13" t="s">
        <v>693</v>
      </c>
      <c r="AB100" s="169" t="b">
        <v>0</v>
      </c>
      <c r="AC100" s="19">
        <v>2</v>
      </c>
      <c r="AD100" s="13" t="s">
        <v>685</v>
      </c>
      <c r="AE100" s="170" t="b">
        <v>1</v>
      </c>
      <c r="AF100" s="170" t="b">
        <v>1</v>
      </c>
      <c r="AG100" s="13" t="s">
        <v>685</v>
      </c>
      <c r="AH100" s="13" t="s">
        <v>681</v>
      </c>
      <c r="AI100" s="13" t="s">
        <v>727</v>
      </c>
      <c r="AJ100" s="20" t="s">
        <v>693</v>
      </c>
      <c r="AK100" s="13"/>
      <c r="AL100" s="13"/>
      <c r="AM100" s="13"/>
      <c r="AN100" s="13"/>
      <c r="AO100" s="20"/>
    </row>
    <row r="101" spans="1:41" x14ac:dyDescent="0.35">
      <c r="A101" s="9">
        <v>98</v>
      </c>
      <c r="B101" s="9" t="b">
        <v>0</v>
      </c>
      <c r="C101" s="9" t="b">
        <v>0</v>
      </c>
      <c r="D101" s="9">
        <v>0</v>
      </c>
      <c r="E101" s="9">
        <v>0</v>
      </c>
      <c r="F101" s="9">
        <v>31</v>
      </c>
      <c r="G101" s="9">
        <v>1</v>
      </c>
      <c r="H101" s="9" t="b">
        <v>1</v>
      </c>
      <c r="I101" s="9" t="b">
        <v>0</v>
      </c>
      <c r="J101" s="9">
        <v>91</v>
      </c>
      <c r="K101" s="9"/>
      <c r="L101" s="21">
        <v>31</v>
      </c>
      <c r="M101" s="94" t="s">
        <v>1224</v>
      </c>
      <c r="N101" s="9" t="s">
        <v>1069</v>
      </c>
      <c r="O101" s="19">
        <v>2</v>
      </c>
      <c r="P101" s="19">
        <v>0</v>
      </c>
      <c r="Q101" s="19">
        <v>2</v>
      </c>
      <c r="R101" s="28">
        <v>0.5</v>
      </c>
      <c r="S101" s="14" t="s">
        <v>975</v>
      </c>
      <c r="T101" s="14" t="s">
        <v>981</v>
      </c>
      <c r="U101" s="14" t="s">
        <v>987</v>
      </c>
      <c r="V101" s="168">
        <v>509742180</v>
      </c>
      <c r="W101" s="168" t="b">
        <v>1</v>
      </c>
      <c r="X101" s="9" t="s">
        <v>1</v>
      </c>
      <c r="Y101" s="9" t="b">
        <v>1</v>
      </c>
      <c r="Z101" s="11" t="b">
        <v>1</v>
      </c>
      <c r="AA101" s="13" t="s">
        <v>681</v>
      </c>
      <c r="AB101" s="169" t="b">
        <v>0</v>
      </c>
      <c r="AC101" s="19">
        <v>1</v>
      </c>
      <c r="AD101" s="13" t="s">
        <v>705</v>
      </c>
      <c r="AE101" s="170" t="b">
        <v>0</v>
      </c>
      <c r="AF101" s="170" t="b">
        <v>0</v>
      </c>
      <c r="AG101" s="13" t="s">
        <v>685</v>
      </c>
      <c r="AH101" s="13" t="s">
        <v>681</v>
      </c>
      <c r="AI101" s="13" t="s">
        <v>727</v>
      </c>
      <c r="AJ101" s="20" t="s">
        <v>693</v>
      </c>
      <c r="AK101" s="13"/>
      <c r="AL101" s="13"/>
      <c r="AM101" s="13"/>
      <c r="AN101" s="13"/>
      <c r="AO101" s="20"/>
    </row>
    <row r="102" spans="1:41" x14ac:dyDescent="0.35">
      <c r="A102" s="9">
        <v>43</v>
      </c>
      <c r="B102" s="9" t="b">
        <v>0</v>
      </c>
      <c r="C102" s="9" t="b">
        <v>0</v>
      </c>
      <c r="D102" s="9">
        <v>0</v>
      </c>
      <c r="E102" s="9">
        <v>0</v>
      </c>
      <c r="F102" s="9">
        <v>31</v>
      </c>
      <c r="G102" s="9">
        <v>2</v>
      </c>
      <c r="H102" s="9" t="b">
        <v>1</v>
      </c>
      <c r="I102" s="9" t="b">
        <v>0</v>
      </c>
      <c r="J102" s="9">
        <v>92</v>
      </c>
      <c r="K102" s="9"/>
      <c r="L102" s="21">
        <v>31</v>
      </c>
      <c r="M102" s="94" t="s">
        <v>1224</v>
      </c>
      <c r="N102" s="9" t="s">
        <v>1070</v>
      </c>
      <c r="O102" s="19">
        <v>2</v>
      </c>
      <c r="P102" s="19">
        <v>0</v>
      </c>
      <c r="Q102" s="19">
        <v>2</v>
      </c>
      <c r="R102" s="28">
        <v>0.5</v>
      </c>
      <c r="S102" s="14" t="s">
        <v>975</v>
      </c>
      <c r="T102" s="14" t="s">
        <v>976</v>
      </c>
      <c r="U102" s="14" t="s">
        <v>977</v>
      </c>
      <c r="V102" s="168">
        <v>475249687</v>
      </c>
      <c r="W102" s="168" t="b">
        <v>1</v>
      </c>
      <c r="X102" s="9" t="s">
        <v>1</v>
      </c>
      <c r="Y102" s="9" t="b">
        <v>1</v>
      </c>
      <c r="Z102" s="11" t="b">
        <v>1</v>
      </c>
      <c r="AA102" s="13" t="s">
        <v>681</v>
      </c>
      <c r="AB102" s="169" t="b">
        <v>0</v>
      </c>
      <c r="AC102" s="19">
        <v>2</v>
      </c>
      <c r="AD102" s="13" t="s">
        <v>705</v>
      </c>
      <c r="AE102" s="170" t="b">
        <v>1</v>
      </c>
      <c r="AF102" s="170" t="b">
        <v>0</v>
      </c>
      <c r="AG102" s="13" t="s">
        <v>685</v>
      </c>
      <c r="AH102" s="13" t="s">
        <v>681</v>
      </c>
      <c r="AI102" s="13" t="s">
        <v>705</v>
      </c>
      <c r="AJ102" s="20" t="s">
        <v>731</v>
      </c>
      <c r="AK102" s="13"/>
      <c r="AL102" s="13"/>
      <c r="AM102" s="13"/>
      <c r="AN102" s="13"/>
      <c r="AO102" s="20"/>
    </row>
    <row r="103" spans="1:41" x14ac:dyDescent="0.35">
      <c r="A103" s="9">
        <v>199</v>
      </c>
      <c r="B103" s="9" t="b">
        <v>0</v>
      </c>
      <c r="C103" s="9" t="b">
        <v>0</v>
      </c>
      <c r="D103" s="9">
        <v>0</v>
      </c>
      <c r="E103" s="9">
        <v>0</v>
      </c>
      <c r="F103" s="9">
        <v>31</v>
      </c>
      <c r="G103" s="9">
        <v>3</v>
      </c>
      <c r="H103" s="9" t="b">
        <v>1</v>
      </c>
      <c r="I103" s="9" t="b">
        <v>0</v>
      </c>
      <c r="J103" s="9">
        <v>93</v>
      </c>
      <c r="K103" s="9"/>
      <c r="L103" s="21">
        <v>31</v>
      </c>
      <c r="M103" s="94" t="s">
        <v>1224</v>
      </c>
      <c r="N103" s="9" t="s">
        <v>1071</v>
      </c>
      <c r="O103" s="19">
        <v>2</v>
      </c>
      <c r="P103" s="19">
        <v>0</v>
      </c>
      <c r="Q103" s="19">
        <v>2</v>
      </c>
      <c r="R103" s="28">
        <v>0.5</v>
      </c>
      <c r="S103" s="14" t="s">
        <v>975</v>
      </c>
      <c r="T103" s="14" t="s">
        <v>976</v>
      </c>
      <c r="U103" s="14" t="s">
        <v>977</v>
      </c>
      <c r="V103" s="168">
        <v>464498925</v>
      </c>
      <c r="W103" s="168" t="b">
        <v>1</v>
      </c>
      <c r="X103" s="9" t="s">
        <v>1</v>
      </c>
      <c r="Y103" s="9" t="b">
        <v>1</v>
      </c>
      <c r="Z103" s="11" t="b">
        <v>1</v>
      </c>
      <c r="AA103" s="13" t="s">
        <v>681</v>
      </c>
      <c r="AB103" s="169" t="b">
        <v>0</v>
      </c>
      <c r="AC103" s="19">
        <v>1</v>
      </c>
      <c r="AD103" s="13" t="s">
        <v>681</v>
      </c>
      <c r="AE103" s="170" t="b">
        <v>1</v>
      </c>
      <c r="AF103" s="170" t="b">
        <v>0</v>
      </c>
      <c r="AG103" s="13" t="s">
        <v>724</v>
      </c>
      <c r="AH103" s="13" t="s">
        <v>681</v>
      </c>
      <c r="AI103" s="13" t="s">
        <v>727</v>
      </c>
      <c r="AJ103" s="20" t="s">
        <v>731</v>
      </c>
      <c r="AK103" s="13"/>
      <c r="AL103" s="13"/>
      <c r="AM103" s="13"/>
      <c r="AN103" s="13"/>
      <c r="AO103" s="20"/>
    </row>
    <row r="104" spans="1:41" x14ac:dyDescent="0.35">
      <c r="A104" s="9">
        <v>57</v>
      </c>
      <c r="B104" s="9" t="b">
        <v>0</v>
      </c>
      <c r="C104" s="9" t="b">
        <v>1</v>
      </c>
      <c r="D104" s="9">
        <v>0</v>
      </c>
      <c r="E104" s="9">
        <v>0</v>
      </c>
      <c r="F104" s="9">
        <v>31</v>
      </c>
      <c r="G104" s="9">
        <v>4</v>
      </c>
      <c r="H104" s="9" t="b">
        <v>1</v>
      </c>
      <c r="I104" s="9" t="b">
        <v>0</v>
      </c>
      <c r="J104" s="9">
        <v>94</v>
      </c>
      <c r="K104" s="9"/>
      <c r="L104" s="21">
        <v>31</v>
      </c>
      <c r="M104" s="94" t="s">
        <v>1224</v>
      </c>
      <c r="N104" s="9" t="s">
        <v>1072</v>
      </c>
      <c r="O104" s="19">
        <v>2</v>
      </c>
      <c r="P104" s="19">
        <v>0</v>
      </c>
      <c r="Q104" s="19">
        <v>2</v>
      </c>
      <c r="R104" s="28">
        <v>0.5</v>
      </c>
      <c r="S104" s="14" t="s">
        <v>975</v>
      </c>
      <c r="T104" s="14" t="s">
        <v>976</v>
      </c>
      <c r="U104" s="14" t="s">
        <v>987</v>
      </c>
      <c r="V104" s="168">
        <v>425943264</v>
      </c>
      <c r="W104" s="168" t="b">
        <v>1</v>
      </c>
      <c r="X104" s="9" t="s">
        <v>1</v>
      </c>
      <c r="Y104" s="9" t="b">
        <v>1</v>
      </c>
      <c r="Z104" s="11" t="b">
        <v>1</v>
      </c>
      <c r="AA104" s="13" t="s">
        <v>693</v>
      </c>
      <c r="AB104" s="169" t="b">
        <v>0</v>
      </c>
      <c r="AC104" s="19">
        <v>2</v>
      </c>
      <c r="AD104" s="13" t="s">
        <v>697</v>
      </c>
      <c r="AE104" s="170" t="b">
        <v>1</v>
      </c>
      <c r="AF104" s="170" t="b">
        <v>1</v>
      </c>
      <c r="AG104" s="13" t="s">
        <v>724</v>
      </c>
      <c r="AH104" s="13" t="s">
        <v>697</v>
      </c>
      <c r="AI104" s="13" t="s">
        <v>727</v>
      </c>
      <c r="AJ104" s="20" t="s">
        <v>693</v>
      </c>
      <c r="AK104" s="13"/>
      <c r="AL104" s="13"/>
      <c r="AM104" s="13"/>
      <c r="AN104" s="13"/>
      <c r="AO104" s="20"/>
    </row>
    <row r="105" spans="1:41" x14ac:dyDescent="0.35">
      <c r="A105" s="9">
        <v>23</v>
      </c>
      <c r="B105" s="9" t="b">
        <v>0</v>
      </c>
      <c r="C105" s="9" t="b">
        <v>0</v>
      </c>
      <c r="D105" s="9">
        <v>0</v>
      </c>
      <c r="E105" s="9">
        <v>0</v>
      </c>
      <c r="F105" s="9">
        <v>31</v>
      </c>
      <c r="G105" s="9">
        <v>5</v>
      </c>
      <c r="H105" s="9" t="b">
        <v>1</v>
      </c>
      <c r="I105" s="9" t="b">
        <v>0</v>
      </c>
      <c r="J105" s="9">
        <v>95</v>
      </c>
      <c r="K105" s="9"/>
      <c r="L105" s="21">
        <v>31</v>
      </c>
      <c r="M105" s="94" t="s">
        <v>1224</v>
      </c>
      <c r="N105" s="9" t="s">
        <v>1073</v>
      </c>
      <c r="O105" s="19">
        <v>2</v>
      </c>
      <c r="P105" s="19">
        <v>0</v>
      </c>
      <c r="Q105" s="19">
        <v>2</v>
      </c>
      <c r="R105" s="28">
        <v>0.5</v>
      </c>
      <c r="S105" s="14" t="s">
        <v>977</v>
      </c>
      <c r="T105" s="14" t="s">
        <v>976</v>
      </c>
      <c r="U105" s="14" t="s">
        <v>977</v>
      </c>
      <c r="V105" s="168">
        <v>397700380</v>
      </c>
      <c r="W105" s="168" t="b">
        <v>1</v>
      </c>
      <c r="X105" s="9" t="s">
        <v>1</v>
      </c>
      <c r="Y105" s="9" t="b">
        <v>1</v>
      </c>
      <c r="Z105" s="11" t="b">
        <v>1</v>
      </c>
      <c r="AA105" s="13" t="s">
        <v>693</v>
      </c>
      <c r="AB105" s="169" t="b">
        <v>0</v>
      </c>
      <c r="AC105" s="19">
        <v>0</v>
      </c>
      <c r="AD105" s="13" t="s">
        <v>1</v>
      </c>
      <c r="AE105" s="170" t="b">
        <v>0</v>
      </c>
      <c r="AF105" s="170" t="b">
        <v>0</v>
      </c>
      <c r="AG105" s="13" t="s">
        <v>685</v>
      </c>
      <c r="AH105" s="13" t="s">
        <v>681</v>
      </c>
      <c r="AI105" s="13" t="s">
        <v>727</v>
      </c>
      <c r="AJ105" s="20" t="s">
        <v>693</v>
      </c>
      <c r="AK105" s="13"/>
      <c r="AL105" s="13"/>
      <c r="AM105" s="13"/>
      <c r="AN105" s="13"/>
      <c r="AO105" s="20"/>
    </row>
    <row r="106" spans="1:41" x14ac:dyDescent="0.35">
      <c r="A106" s="9">
        <v>189</v>
      </c>
      <c r="B106" s="9" t="b">
        <v>0</v>
      </c>
      <c r="C106" s="9" t="b">
        <v>1</v>
      </c>
      <c r="D106" s="9">
        <v>0</v>
      </c>
      <c r="E106" s="9">
        <v>0</v>
      </c>
      <c r="F106" s="9">
        <v>31</v>
      </c>
      <c r="G106" s="9">
        <v>1</v>
      </c>
      <c r="H106" s="9" t="b">
        <v>0</v>
      </c>
      <c r="I106" s="9" t="b">
        <v>0</v>
      </c>
      <c r="J106" s="9">
        <v>96</v>
      </c>
      <c r="K106" s="9"/>
      <c r="L106" s="21">
        <v>31</v>
      </c>
      <c r="M106" s="94" t="s">
        <v>1224</v>
      </c>
      <c r="N106" s="9" t="s">
        <v>1074</v>
      </c>
      <c r="O106" s="19">
        <v>2</v>
      </c>
      <c r="P106" s="19">
        <v>0</v>
      </c>
      <c r="Q106" s="19">
        <v>2</v>
      </c>
      <c r="R106" s="28">
        <v>0.5</v>
      </c>
      <c r="S106" s="14" t="s">
        <v>975</v>
      </c>
      <c r="T106" s="14" t="s">
        <v>981</v>
      </c>
      <c r="U106" s="14" t="s">
        <v>987</v>
      </c>
      <c r="V106" s="168">
        <v>337477124</v>
      </c>
      <c r="W106" s="168" t="b">
        <v>1</v>
      </c>
      <c r="X106" s="9" t="s">
        <v>1</v>
      </c>
      <c r="Y106" s="9" t="b">
        <v>1</v>
      </c>
      <c r="Z106" s="11" t="b">
        <v>1</v>
      </c>
      <c r="AA106" s="13" t="s">
        <v>681</v>
      </c>
      <c r="AB106" s="169" t="b">
        <v>0</v>
      </c>
      <c r="AC106" s="19">
        <v>0</v>
      </c>
      <c r="AD106" s="13" t="s">
        <v>693</v>
      </c>
      <c r="AE106" s="170" t="b">
        <v>1</v>
      </c>
      <c r="AF106" s="170" t="b">
        <v>0</v>
      </c>
      <c r="AG106" s="13" t="s">
        <v>685</v>
      </c>
      <c r="AH106" s="13" t="s">
        <v>681</v>
      </c>
      <c r="AI106" s="13" t="s">
        <v>727</v>
      </c>
      <c r="AJ106" s="20" t="s">
        <v>693</v>
      </c>
      <c r="AK106" s="13"/>
      <c r="AL106" s="13"/>
      <c r="AM106" s="13"/>
      <c r="AN106" s="13"/>
      <c r="AO106" s="20"/>
    </row>
    <row r="107" spans="1:41" x14ac:dyDescent="0.35">
      <c r="A107" s="9">
        <v>26</v>
      </c>
      <c r="B107" s="9" t="b">
        <v>0</v>
      </c>
      <c r="C107" s="9" t="b">
        <v>0</v>
      </c>
      <c r="D107" s="9">
        <v>0</v>
      </c>
      <c r="E107" s="9">
        <v>0</v>
      </c>
      <c r="F107" s="9">
        <v>31</v>
      </c>
      <c r="G107" s="9">
        <v>2</v>
      </c>
      <c r="H107" s="9" t="b">
        <v>0</v>
      </c>
      <c r="I107" s="9" t="b">
        <v>0</v>
      </c>
      <c r="J107" s="9">
        <v>97</v>
      </c>
      <c r="K107" s="9"/>
      <c r="L107" s="21">
        <v>31</v>
      </c>
      <c r="M107" s="94" t="s">
        <v>1224</v>
      </c>
      <c r="N107" s="9" t="s">
        <v>1075</v>
      </c>
      <c r="O107" s="19">
        <v>2</v>
      </c>
      <c r="P107" s="19">
        <v>0</v>
      </c>
      <c r="Q107" s="19">
        <v>2</v>
      </c>
      <c r="R107" s="28">
        <v>0.5</v>
      </c>
      <c r="S107" s="14" t="s">
        <v>977</v>
      </c>
      <c r="T107" s="14" t="s">
        <v>981</v>
      </c>
      <c r="U107" s="14" t="s">
        <v>977</v>
      </c>
      <c r="V107" s="168">
        <v>282842687</v>
      </c>
      <c r="W107" s="168" t="b">
        <v>1</v>
      </c>
      <c r="X107" s="9" t="s">
        <v>1</v>
      </c>
      <c r="Y107" s="9" t="b">
        <v>1</v>
      </c>
      <c r="Z107" s="11" t="b">
        <v>1</v>
      </c>
      <c r="AA107" s="13" t="s">
        <v>693</v>
      </c>
      <c r="AB107" s="169" t="b">
        <v>0</v>
      </c>
      <c r="AC107" s="19">
        <v>0</v>
      </c>
      <c r="AD107" s="13" t="s">
        <v>701</v>
      </c>
      <c r="AE107" s="170" t="b">
        <v>0</v>
      </c>
      <c r="AF107" s="170" t="b">
        <v>0</v>
      </c>
      <c r="AG107" s="13" t="s">
        <v>724</v>
      </c>
      <c r="AH107" s="13" t="s">
        <v>697</v>
      </c>
      <c r="AI107" s="13" t="s">
        <v>727</v>
      </c>
      <c r="AJ107" s="20" t="s">
        <v>693</v>
      </c>
      <c r="AK107" s="13"/>
      <c r="AL107" s="13"/>
      <c r="AM107" s="13"/>
      <c r="AN107" s="13"/>
      <c r="AO107" s="20"/>
    </row>
    <row r="108" spans="1:41" x14ac:dyDescent="0.35">
      <c r="A108" s="9">
        <v>22</v>
      </c>
      <c r="B108" s="9" t="b">
        <v>0</v>
      </c>
      <c r="C108" s="9" t="b">
        <v>0</v>
      </c>
      <c r="D108" s="9">
        <v>0</v>
      </c>
      <c r="E108" s="9">
        <v>0</v>
      </c>
      <c r="F108" s="9">
        <v>31</v>
      </c>
      <c r="G108" s="9">
        <v>3</v>
      </c>
      <c r="H108" s="9" t="b">
        <v>0</v>
      </c>
      <c r="I108" s="9" t="b">
        <v>0</v>
      </c>
      <c r="J108" s="9">
        <v>98</v>
      </c>
      <c r="K108" s="9"/>
      <c r="L108" s="21">
        <v>31</v>
      </c>
      <c r="M108" s="94" t="s">
        <v>1224</v>
      </c>
      <c r="N108" s="9" t="s">
        <v>1076</v>
      </c>
      <c r="O108" s="19">
        <v>2</v>
      </c>
      <c r="P108" s="19">
        <v>0</v>
      </c>
      <c r="Q108" s="19">
        <v>2</v>
      </c>
      <c r="R108" s="28">
        <v>0.5</v>
      </c>
      <c r="S108" s="14" t="s">
        <v>975</v>
      </c>
      <c r="T108" s="14" t="s">
        <v>976</v>
      </c>
      <c r="U108" s="14" t="s">
        <v>977</v>
      </c>
      <c r="V108" s="168">
        <v>255525967</v>
      </c>
      <c r="W108" s="168" t="b">
        <v>1</v>
      </c>
      <c r="X108" s="9" t="s">
        <v>1</v>
      </c>
      <c r="Y108" s="9" t="b">
        <v>1</v>
      </c>
      <c r="Z108" s="11" t="b">
        <v>1</v>
      </c>
      <c r="AA108" s="13" t="s">
        <v>693</v>
      </c>
      <c r="AB108" s="169" t="b">
        <v>0</v>
      </c>
      <c r="AC108" s="19">
        <v>1</v>
      </c>
      <c r="AD108" s="13" t="s">
        <v>1</v>
      </c>
      <c r="AE108" s="170" t="b">
        <v>0</v>
      </c>
      <c r="AF108" s="170" t="b">
        <v>0</v>
      </c>
      <c r="AG108" s="13" t="s">
        <v>685</v>
      </c>
      <c r="AH108" s="13" t="s">
        <v>681</v>
      </c>
      <c r="AI108" s="13" t="s">
        <v>727</v>
      </c>
      <c r="AJ108" s="20" t="s">
        <v>693</v>
      </c>
      <c r="AK108" s="13"/>
      <c r="AL108" s="13"/>
      <c r="AM108" s="13"/>
      <c r="AN108" s="13"/>
      <c r="AO108" s="20"/>
    </row>
    <row r="109" spans="1:41" x14ac:dyDescent="0.35">
      <c r="A109" s="9">
        <v>297</v>
      </c>
      <c r="B109" s="9" t="b">
        <v>0</v>
      </c>
      <c r="C109" s="9" t="b">
        <v>1</v>
      </c>
      <c r="D109" s="9">
        <v>0</v>
      </c>
      <c r="E109" s="9">
        <v>0</v>
      </c>
      <c r="F109" s="9">
        <v>31</v>
      </c>
      <c r="G109" s="9">
        <v>4</v>
      </c>
      <c r="H109" s="9" t="b">
        <v>0</v>
      </c>
      <c r="I109" s="9" t="b">
        <v>0</v>
      </c>
      <c r="J109" s="9">
        <v>99</v>
      </c>
      <c r="K109" s="9"/>
      <c r="L109" s="21">
        <v>31</v>
      </c>
      <c r="M109" s="94" t="s">
        <v>1224</v>
      </c>
      <c r="N109" s="9" t="s">
        <v>1077</v>
      </c>
      <c r="O109" s="19">
        <v>2</v>
      </c>
      <c r="P109" s="19">
        <v>0</v>
      </c>
      <c r="Q109" s="19">
        <v>2</v>
      </c>
      <c r="R109" s="28">
        <v>0.5</v>
      </c>
      <c r="S109" s="14" t="s">
        <v>975</v>
      </c>
      <c r="T109" s="14" t="s">
        <v>981</v>
      </c>
      <c r="U109" s="14" t="s">
        <v>987</v>
      </c>
      <c r="V109" s="168">
        <v>223750223</v>
      </c>
      <c r="W109" s="168" t="b">
        <v>1</v>
      </c>
      <c r="X109" s="9" t="s">
        <v>1</v>
      </c>
      <c r="Y109" s="9" t="b">
        <v>1</v>
      </c>
      <c r="Z109" s="11" t="b">
        <v>1</v>
      </c>
      <c r="AA109" s="13" t="s">
        <v>727</v>
      </c>
      <c r="AB109" s="169" t="b">
        <v>1</v>
      </c>
      <c r="AC109" s="19">
        <v>2</v>
      </c>
      <c r="AD109" s="13" t="s">
        <v>724</v>
      </c>
      <c r="AE109" s="170" t="b">
        <v>1</v>
      </c>
      <c r="AF109" s="170" t="b">
        <v>0</v>
      </c>
      <c r="AG109" s="13" t="s">
        <v>724</v>
      </c>
      <c r="AH109" s="13" t="s">
        <v>681</v>
      </c>
      <c r="AI109" s="13" t="s">
        <v>727</v>
      </c>
      <c r="AJ109" s="20" t="s">
        <v>731</v>
      </c>
      <c r="AK109" s="13"/>
      <c r="AL109" s="13"/>
      <c r="AM109" s="13"/>
      <c r="AN109" s="13"/>
      <c r="AO109" s="20"/>
    </row>
    <row r="110" spans="1:41" x14ac:dyDescent="0.35">
      <c r="A110" s="9">
        <v>313</v>
      </c>
      <c r="B110" s="9" t="b">
        <v>0</v>
      </c>
      <c r="C110" s="9" t="b">
        <v>0</v>
      </c>
      <c r="D110" s="9">
        <v>0</v>
      </c>
      <c r="E110" s="9">
        <v>0</v>
      </c>
      <c r="F110" s="9">
        <v>31</v>
      </c>
      <c r="G110" s="9">
        <v>5</v>
      </c>
      <c r="H110" s="9" t="b">
        <v>0</v>
      </c>
      <c r="I110" s="9" t="b">
        <v>0</v>
      </c>
      <c r="J110" s="9">
        <v>100</v>
      </c>
      <c r="K110" s="9"/>
      <c r="L110" s="21">
        <v>31</v>
      </c>
      <c r="M110" s="94" t="s">
        <v>1224</v>
      </c>
      <c r="N110" s="9" t="s">
        <v>1078</v>
      </c>
      <c r="O110" s="19">
        <v>2</v>
      </c>
      <c r="P110" s="19">
        <v>0</v>
      </c>
      <c r="Q110" s="19">
        <v>2</v>
      </c>
      <c r="R110" s="28">
        <v>0.5</v>
      </c>
      <c r="S110" s="14" t="s">
        <v>977</v>
      </c>
      <c r="T110" s="14" t="s">
        <v>976</v>
      </c>
      <c r="U110" s="14" t="s">
        <v>979</v>
      </c>
      <c r="V110" s="168">
        <v>197278076</v>
      </c>
      <c r="W110" s="168" t="b">
        <v>1</v>
      </c>
      <c r="X110" s="9" t="s">
        <v>1</v>
      </c>
      <c r="Y110" s="9" t="b">
        <v>1</v>
      </c>
      <c r="Z110" s="11" t="b">
        <v>1</v>
      </c>
      <c r="AA110" s="13" t="s">
        <v>727</v>
      </c>
      <c r="AB110" s="169" t="b">
        <v>1</v>
      </c>
      <c r="AC110" s="19">
        <v>1</v>
      </c>
      <c r="AD110" s="13" t="s">
        <v>713</v>
      </c>
      <c r="AE110" s="170" t="b">
        <v>0</v>
      </c>
      <c r="AF110" s="170" t="b">
        <v>0</v>
      </c>
      <c r="AG110" s="13" t="s">
        <v>685</v>
      </c>
      <c r="AH110" s="13" t="s">
        <v>681</v>
      </c>
      <c r="AI110" s="13" t="s">
        <v>727</v>
      </c>
      <c r="AJ110" s="20" t="s">
        <v>693</v>
      </c>
      <c r="AK110" s="13"/>
      <c r="AL110" s="13"/>
      <c r="AM110" s="13"/>
      <c r="AN110" s="13"/>
      <c r="AO110" s="20"/>
    </row>
    <row r="111" spans="1:41" x14ac:dyDescent="0.35">
      <c r="A111" s="9">
        <v>242</v>
      </c>
      <c r="B111" s="9" t="b">
        <v>0</v>
      </c>
      <c r="C111" s="9" t="b">
        <v>0</v>
      </c>
      <c r="D111" s="9">
        <v>0</v>
      </c>
      <c r="E111" s="9">
        <v>0</v>
      </c>
      <c r="F111" s="9">
        <v>31</v>
      </c>
      <c r="G111" s="9">
        <v>1</v>
      </c>
      <c r="H111" s="9" t="b">
        <v>1</v>
      </c>
      <c r="I111" s="9" t="b">
        <v>0</v>
      </c>
      <c r="J111" s="9">
        <v>101</v>
      </c>
      <c r="K111" s="9"/>
      <c r="L111" s="21">
        <v>31</v>
      </c>
      <c r="M111" s="94" t="s">
        <v>1224</v>
      </c>
      <c r="N111" s="9" t="s">
        <v>1079</v>
      </c>
      <c r="O111" s="19">
        <v>2</v>
      </c>
      <c r="P111" s="19">
        <v>0</v>
      </c>
      <c r="Q111" s="19">
        <v>2</v>
      </c>
      <c r="R111" s="28">
        <v>0.5</v>
      </c>
      <c r="S111" s="14" t="s">
        <v>977</v>
      </c>
      <c r="T111" s="14" t="s">
        <v>981</v>
      </c>
      <c r="U111" s="14" t="s">
        <v>987</v>
      </c>
      <c r="V111" s="168">
        <v>187400693</v>
      </c>
      <c r="W111" s="168" t="b">
        <v>1</v>
      </c>
      <c r="X111" s="9" t="s">
        <v>1</v>
      </c>
      <c r="Y111" s="9" t="b">
        <v>1</v>
      </c>
      <c r="Z111" s="11" t="b">
        <v>1</v>
      </c>
      <c r="AA111" s="13" t="s">
        <v>681</v>
      </c>
      <c r="AB111" s="169" t="b">
        <v>0</v>
      </c>
      <c r="AC111" s="19">
        <v>0</v>
      </c>
      <c r="AD111" s="13" t="s">
        <v>689</v>
      </c>
      <c r="AE111" s="170" t="b">
        <v>0</v>
      </c>
      <c r="AF111" s="170" t="b">
        <v>0</v>
      </c>
      <c r="AG111" s="13" t="s">
        <v>685</v>
      </c>
      <c r="AH111" s="13" t="s">
        <v>681</v>
      </c>
      <c r="AI111" s="13" t="s">
        <v>727</v>
      </c>
      <c r="AJ111" s="20" t="s">
        <v>693</v>
      </c>
      <c r="AK111" s="13"/>
      <c r="AL111" s="13"/>
      <c r="AM111" s="13"/>
      <c r="AN111" s="13"/>
      <c r="AO111" s="20"/>
    </row>
    <row r="112" spans="1:41" x14ac:dyDescent="0.35">
      <c r="A112" s="9">
        <v>15</v>
      </c>
      <c r="B112" s="9" t="b">
        <v>0</v>
      </c>
      <c r="C112" s="9" t="b">
        <v>1</v>
      </c>
      <c r="D112" s="9">
        <v>0</v>
      </c>
      <c r="E112" s="9">
        <v>0</v>
      </c>
      <c r="F112" s="9">
        <v>31</v>
      </c>
      <c r="G112" s="9">
        <v>2</v>
      </c>
      <c r="H112" s="9" t="b">
        <v>1</v>
      </c>
      <c r="I112" s="9" t="b">
        <v>0</v>
      </c>
      <c r="J112" s="9">
        <v>102</v>
      </c>
      <c r="K112" s="9"/>
      <c r="L112" s="21">
        <v>31</v>
      </c>
      <c r="M112" s="94" t="s">
        <v>1224</v>
      </c>
      <c r="N112" s="9" t="s">
        <v>836</v>
      </c>
      <c r="O112" s="19">
        <v>2</v>
      </c>
      <c r="P112" s="19">
        <v>0</v>
      </c>
      <c r="Q112" s="19">
        <v>2</v>
      </c>
      <c r="R112" s="28">
        <v>0.5</v>
      </c>
      <c r="S112" s="14" t="s">
        <v>975</v>
      </c>
      <c r="T112" s="14" t="s">
        <v>976</v>
      </c>
      <c r="U112" s="14" t="s">
        <v>977</v>
      </c>
      <c r="V112" s="168">
        <v>141911190</v>
      </c>
      <c r="W112" s="168" t="b">
        <v>1</v>
      </c>
      <c r="X112" s="9" t="s">
        <v>1</v>
      </c>
      <c r="Y112" s="9" t="b">
        <v>1</v>
      </c>
      <c r="Z112" s="11" t="b">
        <v>1</v>
      </c>
      <c r="AA112" s="13" t="s">
        <v>681</v>
      </c>
      <c r="AB112" s="169" t="b">
        <v>0</v>
      </c>
      <c r="AC112" s="19">
        <v>0</v>
      </c>
      <c r="AD112" s="13" t="s">
        <v>689</v>
      </c>
      <c r="AE112" s="170" t="b">
        <v>0</v>
      </c>
      <c r="AF112" s="170" t="b">
        <v>0</v>
      </c>
      <c r="AG112" s="13" t="s">
        <v>724</v>
      </c>
      <c r="AH112" s="13" t="s">
        <v>681</v>
      </c>
      <c r="AI112" s="13" t="s">
        <v>727</v>
      </c>
      <c r="AJ112" s="20" t="s">
        <v>731</v>
      </c>
      <c r="AK112" s="13"/>
      <c r="AL112" s="13"/>
      <c r="AM112" s="13"/>
      <c r="AN112" s="13"/>
      <c r="AO112" s="20"/>
    </row>
    <row r="113" spans="1:41" x14ac:dyDescent="0.35">
      <c r="A113" s="9">
        <v>63</v>
      </c>
      <c r="B113" s="9" t="b">
        <v>0</v>
      </c>
      <c r="C113" s="9" t="b">
        <v>0</v>
      </c>
      <c r="D113" s="9">
        <v>0</v>
      </c>
      <c r="E113" s="9">
        <v>0</v>
      </c>
      <c r="F113" s="9">
        <v>31</v>
      </c>
      <c r="G113" s="9">
        <v>3</v>
      </c>
      <c r="H113" s="9" t="b">
        <v>1</v>
      </c>
      <c r="I113" s="9" t="b">
        <v>0</v>
      </c>
      <c r="J113" s="9">
        <v>103</v>
      </c>
      <c r="K113" s="9"/>
      <c r="L113" s="21">
        <v>31</v>
      </c>
      <c r="M113" s="94" t="s">
        <v>1224</v>
      </c>
      <c r="N113" s="9" t="s">
        <v>1080</v>
      </c>
      <c r="O113" s="19">
        <v>2</v>
      </c>
      <c r="P113" s="19">
        <v>0</v>
      </c>
      <c r="Q113" s="19">
        <v>2</v>
      </c>
      <c r="R113" s="28">
        <v>0.5</v>
      </c>
      <c r="S113" s="14" t="s">
        <v>975</v>
      </c>
      <c r="T113" s="14" t="s">
        <v>976</v>
      </c>
      <c r="U113" s="14" t="s">
        <v>977</v>
      </c>
      <c r="V113" s="168">
        <v>96839464</v>
      </c>
      <c r="W113" s="168" t="b">
        <v>1</v>
      </c>
      <c r="X113" s="9" t="s">
        <v>1</v>
      </c>
      <c r="Y113" s="9" t="b">
        <v>1</v>
      </c>
      <c r="Z113" s="11" t="b">
        <v>1</v>
      </c>
      <c r="AA113" s="13" t="s">
        <v>693</v>
      </c>
      <c r="AB113" s="169" t="b">
        <v>0</v>
      </c>
      <c r="AC113" s="19">
        <v>0</v>
      </c>
      <c r="AD113" s="13" t="s">
        <v>697</v>
      </c>
      <c r="AE113" s="170" t="b">
        <v>0</v>
      </c>
      <c r="AF113" s="170" t="b">
        <v>1</v>
      </c>
      <c r="AG113" s="13" t="s">
        <v>685</v>
      </c>
      <c r="AH113" s="13" t="s">
        <v>681</v>
      </c>
      <c r="AI113" s="13" t="s">
        <v>727</v>
      </c>
      <c r="AJ113" s="20" t="s">
        <v>693</v>
      </c>
      <c r="AK113" s="13"/>
      <c r="AL113" s="13"/>
      <c r="AM113" s="13"/>
      <c r="AN113" s="13"/>
      <c r="AO113" s="20"/>
    </row>
    <row r="114" spans="1:41" x14ac:dyDescent="0.35">
      <c r="A114" s="9">
        <v>238</v>
      </c>
      <c r="B114" s="9" t="b">
        <v>0</v>
      </c>
      <c r="C114" s="9" t="b">
        <v>1</v>
      </c>
      <c r="D114" s="9">
        <v>0</v>
      </c>
      <c r="E114" s="9">
        <v>0</v>
      </c>
      <c r="F114" s="9">
        <v>31</v>
      </c>
      <c r="G114" s="9">
        <v>4</v>
      </c>
      <c r="H114" s="9" t="b">
        <v>1</v>
      </c>
      <c r="I114" s="9" t="b">
        <v>0</v>
      </c>
      <c r="J114" s="9">
        <v>104</v>
      </c>
      <c r="K114" s="9"/>
      <c r="L114" s="21">
        <v>31</v>
      </c>
      <c r="M114" s="94" t="s">
        <v>1224</v>
      </c>
      <c r="N114" s="9" t="s">
        <v>1081</v>
      </c>
      <c r="O114" s="19">
        <v>2</v>
      </c>
      <c r="P114" s="19">
        <v>0</v>
      </c>
      <c r="Q114" s="19">
        <v>2</v>
      </c>
      <c r="R114" s="28">
        <v>0.5</v>
      </c>
      <c r="S114" s="14" t="s">
        <v>975</v>
      </c>
      <c r="T114" s="14" t="s">
        <v>976</v>
      </c>
      <c r="U114" s="14" t="s">
        <v>987</v>
      </c>
      <c r="V114" s="168">
        <v>96094612</v>
      </c>
      <c r="W114" s="168" t="b">
        <v>1</v>
      </c>
      <c r="X114" s="9" t="s">
        <v>1</v>
      </c>
      <c r="Y114" s="9" t="b">
        <v>1</v>
      </c>
      <c r="Z114" s="11" t="b">
        <v>1</v>
      </c>
      <c r="AA114" s="13" t="s">
        <v>681</v>
      </c>
      <c r="AB114" s="169" t="b">
        <v>0</v>
      </c>
      <c r="AC114" s="19">
        <v>1</v>
      </c>
      <c r="AD114" s="13" t="s">
        <v>724</v>
      </c>
      <c r="AE114" s="170" t="b">
        <v>1</v>
      </c>
      <c r="AF114" s="170" t="b">
        <v>0</v>
      </c>
      <c r="AG114" s="13" t="s">
        <v>724</v>
      </c>
      <c r="AH114" s="13" t="s">
        <v>681</v>
      </c>
      <c r="AI114" s="13" t="s">
        <v>727</v>
      </c>
      <c r="AJ114" s="20" t="s">
        <v>731</v>
      </c>
      <c r="AK114" s="13"/>
      <c r="AL114" s="13"/>
      <c r="AM114" s="13"/>
      <c r="AN114" s="13"/>
      <c r="AO114" s="20"/>
    </row>
    <row r="115" spans="1:41" x14ac:dyDescent="0.35">
      <c r="A115" s="9">
        <v>18</v>
      </c>
      <c r="B115" s="9" t="b">
        <v>0</v>
      </c>
      <c r="C115" s="9" t="b">
        <v>1</v>
      </c>
      <c r="D115" s="9">
        <v>0</v>
      </c>
      <c r="E115" s="9">
        <v>0</v>
      </c>
      <c r="F115" s="9">
        <v>31</v>
      </c>
      <c r="G115" s="9">
        <v>5</v>
      </c>
      <c r="H115" s="9" t="b">
        <v>1</v>
      </c>
      <c r="I115" s="9" t="b">
        <v>0</v>
      </c>
      <c r="J115" s="9">
        <v>105</v>
      </c>
      <c r="K115" s="9"/>
      <c r="L115" s="21">
        <v>31</v>
      </c>
      <c r="M115" s="94" t="s">
        <v>1224</v>
      </c>
      <c r="N115" s="9" t="s">
        <v>1082</v>
      </c>
      <c r="O115" s="19">
        <v>2</v>
      </c>
      <c r="P115" s="19">
        <v>0</v>
      </c>
      <c r="Q115" s="19">
        <v>2</v>
      </c>
      <c r="R115" s="28">
        <v>0.5</v>
      </c>
      <c r="S115" s="14" t="s">
        <v>975</v>
      </c>
      <c r="T115" s="14" t="s">
        <v>981</v>
      </c>
      <c r="U115" s="14" t="s">
        <v>977</v>
      </c>
      <c r="V115" s="168">
        <v>60412311</v>
      </c>
      <c r="W115" s="168" t="b">
        <v>1</v>
      </c>
      <c r="X115" s="9" t="s">
        <v>1</v>
      </c>
      <c r="Y115" s="9" t="b">
        <v>1</v>
      </c>
      <c r="Z115" s="11" t="b">
        <v>1</v>
      </c>
      <c r="AA115" s="13" t="s">
        <v>681</v>
      </c>
      <c r="AB115" s="169" t="b">
        <v>0</v>
      </c>
      <c r="AC115" s="19">
        <v>2</v>
      </c>
      <c r="AD115" s="13" t="s">
        <v>717</v>
      </c>
      <c r="AE115" s="170" t="b">
        <v>0</v>
      </c>
      <c r="AF115" s="170" t="b">
        <v>0</v>
      </c>
      <c r="AG115" s="13" t="s">
        <v>685</v>
      </c>
      <c r="AH115" s="13" t="s">
        <v>681</v>
      </c>
      <c r="AI115" s="13" t="s">
        <v>727</v>
      </c>
      <c r="AJ115" s="20" t="s">
        <v>693</v>
      </c>
      <c r="AK115" s="13"/>
      <c r="AL115" s="13"/>
      <c r="AM115" s="13"/>
      <c r="AN115" s="13"/>
      <c r="AO115" s="20"/>
    </row>
    <row r="116" spans="1:41" x14ac:dyDescent="0.35">
      <c r="A116" s="9">
        <v>83</v>
      </c>
      <c r="B116" s="9" t="b">
        <v>0</v>
      </c>
      <c r="C116" s="9" t="b">
        <v>0</v>
      </c>
      <c r="D116" s="9">
        <v>0</v>
      </c>
      <c r="E116" s="9">
        <v>0</v>
      </c>
      <c r="F116" s="9">
        <v>106</v>
      </c>
      <c r="G116" s="9">
        <v>1</v>
      </c>
      <c r="H116" s="9" t="b">
        <v>0</v>
      </c>
      <c r="I116" s="9" t="b">
        <v>0</v>
      </c>
      <c r="J116" s="9">
        <v>106</v>
      </c>
      <c r="K116" s="9"/>
      <c r="L116" s="21">
        <v>106</v>
      </c>
      <c r="M116" s="94" t="s">
        <v>1224</v>
      </c>
      <c r="N116" s="9" t="s">
        <v>1083</v>
      </c>
      <c r="O116" s="19">
        <v>1</v>
      </c>
      <c r="P116" s="19">
        <v>0</v>
      </c>
      <c r="Q116" s="19">
        <v>1</v>
      </c>
      <c r="R116" s="28">
        <v>0.25</v>
      </c>
      <c r="S116" s="14" t="s">
        <v>977</v>
      </c>
      <c r="T116" s="14" t="s">
        <v>981</v>
      </c>
      <c r="U116" s="14" t="s">
        <v>977</v>
      </c>
      <c r="V116" s="168">
        <v>2134779695</v>
      </c>
      <c r="W116" s="168" t="b">
        <v>1</v>
      </c>
      <c r="X116" s="9" t="s">
        <v>1</v>
      </c>
      <c r="Y116" s="9" t="b">
        <v>1</v>
      </c>
      <c r="Z116" s="11" t="b">
        <v>1</v>
      </c>
      <c r="AA116" s="13" t="s">
        <v>705</v>
      </c>
      <c r="AB116" s="169" t="b">
        <v>0</v>
      </c>
      <c r="AC116" s="19">
        <v>0</v>
      </c>
      <c r="AD116" s="13" t="s">
        <v>693</v>
      </c>
      <c r="AE116" s="170" t="b">
        <v>1</v>
      </c>
      <c r="AF116" s="170" t="b">
        <v>0</v>
      </c>
      <c r="AG116" s="13" t="s">
        <v>685</v>
      </c>
      <c r="AH116" s="13" t="s">
        <v>681</v>
      </c>
      <c r="AI116" s="13" t="s">
        <v>705</v>
      </c>
      <c r="AJ116" s="20" t="s">
        <v>693</v>
      </c>
      <c r="AK116" s="13"/>
      <c r="AL116" s="13"/>
      <c r="AM116" s="13"/>
      <c r="AN116" s="13"/>
      <c r="AO116" s="20"/>
    </row>
    <row r="117" spans="1:41" x14ac:dyDescent="0.35">
      <c r="A117" s="9">
        <v>276</v>
      </c>
      <c r="B117" s="9" t="b">
        <v>0</v>
      </c>
      <c r="C117" s="9" t="b">
        <v>0</v>
      </c>
      <c r="D117" s="9">
        <v>0</v>
      </c>
      <c r="E117" s="9">
        <v>0</v>
      </c>
      <c r="F117" s="9">
        <v>106</v>
      </c>
      <c r="G117" s="9">
        <v>2</v>
      </c>
      <c r="H117" s="9" t="b">
        <v>0</v>
      </c>
      <c r="I117" s="9" t="b">
        <v>0</v>
      </c>
      <c r="J117" s="9">
        <v>107</v>
      </c>
      <c r="K117" s="9"/>
      <c r="L117" s="21">
        <v>106</v>
      </c>
      <c r="M117" s="94" t="s">
        <v>1224</v>
      </c>
      <c r="N117" s="9" t="s">
        <v>1084</v>
      </c>
      <c r="O117" s="19">
        <v>1</v>
      </c>
      <c r="P117" s="19">
        <v>0</v>
      </c>
      <c r="Q117" s="19">
        <v>1</v>
      </c>
      <c r="R117" s="28">
        <v>0.25</v>
      </c>
      <c r="S117" s="14" t="s">
        <v>975</v>
      </c>
      <c r="T117" s="14" t="s">
        <v>981</v>
      </c>
      <c r="U117" s="14" t="s">
        <v>977</v>
      </c>
      <c r="V117" s="168">
        <v>2087295894</v>
      </c>
      <c r="W117" s="168" t="b">
        <v>1</v>
      </c>
      <c r="X117" s="9" t="s">
        <v>1</v>
      </c>
      <c r="Y117" s="9" t="b">
        <v>1</v>
      </c>
      <c r="Z117" s="11" t="b">
        <v>1</v>
      </c>
      <c r="AA117" s="13" t="s">
        <v>693</v>
      </c>
      <c r="AB117" s="169" t="b">
        <v>0</v>
      </c>
      <c r="AC117" s="19">
        <v>1</v>
      </c>
      <c r="AD117" s="13" t="s">
        <v>713</v>
      </c>
      <c r="AE117" s="170" t="b">
        <v>0</v>
      </c>
      <c r="AF117" s="170" t="b">
        <v>0</v>
      </c>
      <c r="AG117" s="13" t="s">
        <v>724</v>
      </c>
      <c r="AH117" s="13" t="s">
        <v>681</v>
      </c>
      <c r="AI117" s="13" t="s">
        <v>705</v>
      </c>
      <c r="AJ117" s="20" t="s">
        <v>731</v>
      </c>
      <c r="AK117" s="13"/>
      <c r="AL117" s="13"/>
      <c r="AM117" s="13"/>
      <c r="AN117" s="13"/>
      <c r="AO117" s="20"/>
    </row>
    <row r="118" spans="1:41" x14ac:dyDescent="0.35">
      <c r="A118" s="9">
        <v>293</v>
      </c>
      <c r="B118" s="9" t="b">
        <v>0</v>
      </c>
      <c r="C118" s="9" t="b">
        <v>0</v>
      </c>
      <c r="D118" s="9">
        <v>0</v>
      </c>
      <c r="E118" s="9">
        <v>0</v>
      </c>
      <c r="F118" s="9">
        <v>106</v>
      </c>
      <c r="G118" s="9">
        <v>3</v>
      </c>
      <c r="H118" s="9" t="b">
        <v>0</v>
      </c>
      <c r="I118" s="9" t="b">
        <v>0</v>
      </c>
      <c r="J118" s="9">
        <v>108</v>
      </c>
      <c r="K118" s="9"/>
      <c r="L118" s="21">
        <v>106</v>
      </c>
      <c r="M118" s="94" t="s">
        <v>1224</v>
      </c>
      <c r="N118" s="9" t="s">
        <v>1085</v>
      </c>
      <c r="O118" s="19">
        <v>1</v>
      </c>
      <c r="P118" s="19">
        <v>0</v>
      </c>
      <c r="Q118" s="19">
        <v>1</v>
      </c>
      <c r="R118" s="28">
        <v>0.25</v>
      </c>
      <c r="S118" s="14" t="s">
        <v>975</v>
      </c>
      <c r="T118" s="14" t="s">
        <v>976</v>
      </c>
      <c r="U118" s="14" t="s">
        <v>987</v>
      </c>
      <c r="V118" s="168">
        <v>2019714911</v>
      </c>
      <c r="W118" s="168" t="b">
        <v>0</v>
      </c>
      <c r="X118" s="9" t="s">
        <v>1</v>
      </c>
      <c r="Y118" s="9" t="b">
        <v>1</v>
      </c>
      <c r="Z118" s="11" t="b">
        <v>1</v>
      </c>
      <c r="AA118" s="13" t="s">
        <v>1</v>
      </c>
      <c r="AB118" s="169" t="b">
        <v>0</v>
      </c>
      <c r="AC118" s="19">
        <v>1</v>
      </c>
      <c r="AD118" s="13" t="s">
        <v>673</v>
      </c>
      <c r="AE118" s="170" t="b">
        <v>0</v>
      </c>
      <c r="AF118" s="170" t="b">
        <v>0</v>
      </c>
      <c r="AG118" s="13" t="s">
        <v>685</v>
      </c>
      <c r="AH118" s="13" t="s">
        <v>681</v>
      </c>
      <c r="AI118" s="13" t="s">
        <v>705</v>
      </c>
      <c r="AJ118" s="20" t="s">
        <v>693</v>
      </c>
      <c r="AK118" s="13"/>
      <c r="AL118" s="13"/>
      <c r="AM118" s="13"/>
      <c r="AN118" s="13"/>
      <c r="AO118" s="20"/>
    </row>
    <row r="119" spans="1:41" s="10" customFormat="1" x14ac:dyDescent="0.35">
      <c r="A119" s="9">
        <v>67</v>
      </c>
      <c r="B119" s="9" t="b">
        <v>0</v>
      </c>
      <c r="C119" s="9" t="b">
        <v>0</v>
      </c>
      <c r="D119" s="9">
        <v>0</v>
      </c>
      <c r="E119" s="9">
        <v>0</v>
      </c>
      <c r="F119" s="9">
        <v>106</v>
      </c>
      <c r="G119" s="9">
        <v>4</v>
      </c>
      <c r="H119" s="9" t="b">
        <v>0</v>
      </c>
      <c r="I119" s="9" t="b">
        <v>0</v>
      </c>
      <c r="J119" s="9">
        <v>109</v>
      </c>
      <c r="K119" s="9"/>
      <c r="L119" s="21">
        <v>106</v>
      </c>
      <c r="M119" s="94" t="s">
        <v>1224</v>
      </c>
      <c r="N119" s="9" t="s">
        <v>1086</v>
      </c>
      <c r="O119" s="19">
        <v>1</v>
      </c>
      <c r="P119" s="19">
        <v>0</v>
      </c>
      <c r="Q119" s="19">
        <v>1</v>
      </c>
      <c r="R119" s="28">
        <v>0.25</v>
      </c>
      <c r="S119" s="14" t="s">
        <v>975</v>
      </c>
      <c r="T119" s="14" t="s">
        <v>976</v>
      </c>
      <c r="U119" s="14" t="s">
        <v>977</v>
      </c>
      <c r="V119" s="168">
        <v>1921551060</v>
      </c>
      <c r="W119" s="168" t="b">
        <v>1</v>
      </c>
      <c r="X119" s="9" t="s">
        <v>1</v>
      </c>
      <c r="Y119" s="9" t="b">
        <v>1</v>
      </c>
      <c r="Z119" s="11" t="b">
        <v>1</v>
      </c>
      <c r="AA119" s="13" t="s">
        <v>693</v>
      </c>
      <c r="AB119" s="169" t="b">
        <v>0</v>
      </c>
      <c r="AC119" s="19">
        <v>0</v>
      </c>
      <c r="AD119" s="13" t="s">
        <v>705</v>
      </c>
      <c r="AE119" s="170" t="b">
        <v>1</v>
      </c>
      <c r="AF119" s="170" t="b">
        <v>0</v>
      </c>
      <c r="AG119" s="13" t="s">
        <v>685</v>
      </c>
      <c r="AH119" s="13" t="s">
        <v>681</v>
      </c>
      <c r="AI119" s="13" t="s">
        <v>705</v>
      </c>
      <c r="AJ119" s="20" t="s">
        <v>693</v>
      </c>
      <c r="AK119" s="13"/>
      <c r="AL119" s="13"/>
      <c r="AM119" s="13"/>
      <c r="AN119" s="13"/>
      <c r="AO119" s="20"/>
    </row>
    <row r="120" spans="1:41" x14ac:dyDescent="0.35">
      <c r="A120" s="9">
        <v>72</v>
      </c>
      <c r="B120" s="9" t="b">
        <v>0</v>
      </c>
      <c r="C120" s="9" t="b">
        <v>0</v>
      </c>
      <c r="D120" s="9">
        <v>0</v>
      </c>
      <c r="E120" s="9">
        <v>0</v>
      </c>
      <c r="F120" s="9">
        <v>106</v>
      </c>
      <c r="G120" s="9">
        <v>5</v>
      </c>
      <c r="H120" s="9" t="b">
        <v>0</v>
      </c>
      <c r="I120" s="9" t="b">
        <v>0</v>
      </c>
      <c r="J120" s="9">
        <v>110</v>
      </c>
      <c r="K120" s="9"/>
      <c r="L120" s="21">
        <v>106</v>
      </c>
      <c r="M120" s="94" t="s">
        <v>1224</v>
      </c>
      <c r="N120" s="9" t="s">
        <v>1087</v>
      </c>
      <c r="O120" s="19">
        <v>1</v>
      </c>
      <c r="P120" s="19">
        <v>0</v>
      </c>
      <c r="Q120" s="19">
        <v>1</v>
      </c>
      <c r="R120" s="28">
        <v>0.25</v>
      </c>
      <c r="S120" s="14" t="s">
        <v>975</v>
      </c>
      <c r="T120" s="14" t="s">
        <v>981</v>
      </c>
      <c r="U120" s="14" t="s">
        <v>987</v>
      </c>
      <c r="V120" s="168">
        <v>1920584708</v>
      </c>
      <c r="W120" s="168" t="b">
        <v>1</v>
      </c>
      <c r="X120" s="9" t="s">
        <v>1</v>
      </c>
      <c r="Y120" s="9" t="b">
        <v>1</v>
      </c>
      <c r="Z120" s="11" t="b">
        <v>1</v>
      </c>
      <c r="AA120" s="13" t="s">
        <v>681</v>
      </c>
      <c r="AB120" s="169" t="b">
        <v>0</v>
      </c>
      <c r="AC120" s="19">
        <v>0</v>
      </c>
      <c r="AD120" s="13" t="s">
        <v>724</v>
      </c>
      <c r="AE120" s="170" t="b">
        <v>1</v>
      </c>
      <c r="AF120" s="170" t="b">
        <v>0</v>
      </c>
      <c r="AG120" s="13" t="s">
        <v>724</v>
      </c>
      <c r="AH120" s="13" t="s">
        <v>681</v>
      </c>
      <c r="AI120" s="13" t="s">
        <v>727</v>
      </c>
      <c r="AJ120" s="20" t="s">
        <v>693</v>
      </c>
      <c r="AK120" s="13"/>
      <c r="AL120" s="13"/>
      <c r="AM120" s="13"/>
      <c r="AN120" s="13"/>
      <c r="AO120" s="20"/>
    </row>
    <row r="121" spans="1:41" x14ac:dyDescent="0.35">
      <c r="A121" s="9">
        <v>186</v>
      </c>
      <c r="B121" s="9" t="b">
        <v>0</v>
      </c>
      <c r="C121" s="9" t="b">
        <v>0</v>
      </c>
      <c r="D121" s="9">
        <v>0</v>
      </c>
      <c r="E121" s="9">
        <v>0</v>
      </c>
      <c r="F121" s="9">
        <v>106</v>
      </c>
      <c r="G121" s="9">
        <v>1</v>
      </c>
      <c r="H121" s="9" t="b">
        <v>1</v>
      </c>
      <c r="I121" s="9" t="b">
        <v>0</v>
      </c>
      <c r="J121" s="9">
        <v>111</v>
      </c>
      <c r="K121" s="9"/>
      <c r="L121" s="21">
        <v>106</v>
      </c>
      <c r="M121" s="94" t="s">
        <v>1224</v>
      </c>
      <c r="N121" s="9" t="s">
        <v>1088</v>
      </c>
      <c r="O121" s="19">
        <v>1</v>
      </c>
      <c r="P121" s="19">
        <v>0</v>
      </c>
      <c r="Q121" s="19">
        <v>1</v>
      </c>
      <c r="R121" s="28">
        <v>0.25</v>
      </c>
      <c r="S121" s="14" t="s">
        <v>975</v>
      </c>
      <c r="T121" s="14" t="s">
        <v>981</v>
      </c>
      <c r="U121" s="14" t="s">
        <v>977</v>
      </c>
      <c r="V121" s="168">
        <v>1886887397</v>
      </c>
      <c r="W121" s="168" t="b">
        <v>1</v>
      </c>
      <c r="X121" s="9" t="s">
        <v>1</v>
      </c>
      <c r="Y121" s="9" t="b">
        <v>1</v>
      </c>
      <c r="Z121" s="11" t="b">
        <v>1</v>
      </c>
      <c r="AA121" s="13" t="s">
        <v>681</v>
      </c>
      <c r="AB121" s="169" t="b">
        <v>0</v>
      </c>
      <c r="AC121" s="19">
        <v>1</v>
      </c>
      <c r="AD121" s="13" t="s">
        <v>720</v>
      </c>
      <c r="AE121" s="170" t="b">
        <v>0</v>
      </c>
      <c r="AF121" s="170" t="b">
        <v>0</v>
      </c>
      <c r="AG121" s="13" t="s">
        <v>724</v>
      </c>
      <c r="AH121" s="13" t="s">
        <v>681</v>
      </c>
      <c r="AI121" s="13" t="s">
        <v>727</v>
      </c>
      <c r="AJ121" s="20" t="s">
        <v>693</v>
      </c>
      <c r="AK121" s="13"/>
      <c r="AL121" s="13"/>
      <c r="AM121" s="13"/>
      <c r="AN121" s="13"/>
      <c r="AO121" s="20"/>
    </row>
    <row r="122" spans="1:41" x14ac:dyDescent="0.35">
      <c r="A122" s="9">
        <v>302</v>
      </c>
      <c r="B122" s="9" t="b">
        <v>0</v>
      </c>
      <c r="C122" s="9" t="b">
        <v>0</v>
      </c>
      <c r="D122" s="9">
        <v>0</v>
      </c>
      <c r="E122" s="9">
        <v>0</v>
      </c>
      <c r="F122" s="9">
        <v>106</v>
      </c>
      <c r="G122" s="9">
        <v>2</v>
      </c>
      <c r="H122" s="9" t="b">
        <v>1</v>
      </c>
      <c r="I122" s="9" t="b">
        <v>0</v>
      </c>
      <c r="J122" s="9">
        <v>112</v>
      </c>
      <c r="K122" s="9"/>
      <c r="L122" s="21">
        <v>106</v>
      </c>
      <c r="M122" s="94" t="s">
        <v>1224</v>
      </c>
      <c r="N122" s="9" t="s">
        <v>1089</v>
      </c>
      <c r="O122" s="19">
        <v>1</v>
      </c>
      <c r="P122" s="19">
        <v>0</v>
      </c>
      <c r="Q122" s="19">
        <v>1</v>
      </c>
      <c r="R122" s="28">
        <v>0.25</v>
      </c>
      <c r="S122" s="14" t="s">
        <v>975</v>
      </c>
      <c r="T122" s="14" t="s">
        <v>981</v>
      </c>
      <c r="U122" s="14" t="s">
        <v>977</v>
      </c>
      <c r="V122" s="168">
        <v>1783145072</v>
      </c>
      <c r="W122" s="168" t="b">
        <v>1</v>
      </c>
      <c r="X122" s="9" t="s">
        <v>1</v>
      </c>
      <c r="Y122" s="9" t="b">
        <v>1</v>
      </c>
      <c r="Z122" s="11" t="b">
        <v>1</v>
      </c>
      <c r="AA122" s="13" t="s">
        <v>681</v>
      </c>
      <c r="AB122" s="169" t="b">
        <v>0</v>
      </c>
      <c r="AC122" s="19">
        <v>2</v>
      </c>
      <c r="AD122" s="13" t="s">
        <v>693</v>
      </c>
      <c r="AE122" s="170" t="b">
        <v>1</v>
      </c>
      <c r="AF122" s="170" t="b">
        <v>0</v>
      </c>
      <c r="AG122" s="13" t="s">
        <v>724</v>
      </c>
      <c r="AH122" s="13" t="s">
        <v>681</v>
      </c>
      <c r="AI122" s="13" t="s">
        <v>727</v>
      </c>
      <c r="AJ122" s="20" t="s">
        <v>693</v>
      </c>
      <c r="AK122" s="13"/>
      <c r="AL122" s="13"/>
      <c r="AM122" s="13"/>
      <c r="AN122" s="13"/>
      <c r="AO122" s="20"/>
    </row>
    <row r="123" spans="1:41" x14ac:dyDescent="0.35">
      <c r="A123" s="9">
        <v>283</v>
      </c>
      <c r="B123" s="9" t="b">
        <v>0</v>
      </c>
      <c r="C123" s="9" t="b">
        <v>0</v>
      </c>
      <c r="D123" s="9">
        <v>0</v>
      </c>
      <c r="E123" s="9">
        <v>0</v>
      </c>
      <c r="F123" s="9">
        <v>106</v>
      </c>
      <c r="G123" s="9">
        <v>3</v>
      </c>
      <c r="H123" s="9" t="b">
        <v>1</v>
      </c>
      <c r="I123" s="9" t="b">
        <v>0</v>
      </c>
      <c r="J123" s="9">
        <v>113</v>
      </c>
      <c r="K123" s="9"/>
      <c r="L123" s="21">
        <v>106</v>
      </c>
      <c r="M123" s="94" t="s">
        <v>1224</v>
      </c>
      <c r="N123" s="9" t="s">
        <v>1090</v>
      </c>
      <c r="O123" s="19">
        <v>1</v>
      </c>
      <c r="P123" s="19">
        <v>0</v>
      </c>
      <c r="Q123" s="19">
        <v>1</v>
      </c>
      <c r="R123" s="28">
        <v>0.25</v>
      </c>
      <c r="S123" s="14" t="s">
        <v>975</v>
      </c>
      <c r="T123" s="14" t="s">
        <v>976</v>
      </c>
      <c r="U123" s="14" t="s">
        <v>987</v>
      </c>
      <c r="V123" s="168">
        <v>1635560493</v>
      </c>
      <c r="W123" s="168" t="b">
        <v>0</v>
      </c>
      <c r="X123" s="9" t="s">
        <v>1</v>
      </c>
      <c r="Y123" s="9" t="b">
        <v>1</v>
      </c>
      <c r="Z123" s="11" t="b">
        <v>1</v>
      </c>
      <c r="AA123" s="13" t="s">
        <v>1</v>
      </c>
      <c r="AB123" s="169" t="b">
        <v>0</v>
      </c>
      <c r="AC123" s="19">
        <v>1</v>
      </c>
      <c r="AD123" s="13" t="s">
        <v>717</v>
      </c>
      <c r="AE123" s="170" t="b">
        <v>0</v>
      </c>
      <c r="AF123" s="170" t="b">
        <v>0</v>
      </c>
      <c r="AG123" s="13" t="s">
        <v>724</v>
      </c>
      <c r="AH123" s="13" t="s">
        <v>697</v>
      </c>
      <c r="AI123" s="13" t="s">
        <v>705</v>
      </c>
      <c r="AJ123" s="20" t="s">
        <v>693</v>
      </c>
      <c r="AK123" s="13"/>
      <c r="AL123" s="13"/>
      <c r="AM123" s="13"/>
      <c r="AN123" s="13"/>
      <c r="AO123" s="20"/>
    </row>
    <row r="124" spans="1:41" x14ac:dyDescent="0.35">
      <c r="A124" s="9">
        <v>132</v>
      </c>
      <c r="B124" s="9" t="b">
        <v>0</v>
      </c>
      <c r="C124" s="9" t="b">
        <v>0</v>
      </c>
      <c r="D124" s="9">
        <v>0</v>
      </c>
      <c r="E124" s="9">
        <v>0</v>
      </c>
      <c r="F124" s="9">
        <v>106</v>
      </c>
      <c r="G124" s="9">
        <v>4</v>
      </c>
      <c r="H124" s="9" t="b">
        <v>1</v>
      </c>
      <c r="I124" s="9" t="b">
        <v>0</v>
      </c>
      <c r="J124" s="9">
        <v>114</v>
      </c>
      <c r="K124" s="9"/>
      <c r="L124" s="21">
        <v>106</v>
      </c>
      <c r="M124" s="94" t="s">
        <v>1224</v>
      </c>
      <c r="N124" s="9" t="s">
        <v>1091</v>
      </c>
      <c r="O124" s="19">
        <v>1</v>
      </c>
      <c r="P124" s="19">
        <v>0</v>
      </c>
      <c r="Q124" s="19">
        <v>1</v>
      </c>
      <c r="R124" s="28">
        <v>0.25</v>
      </c>
      <c r="S124" s="14" t="s">
        <v>975</v>
      </c>
      <c r="T124" s="14" t="s">
        <v>981</v>
      </c>
      <c r="U124" s="14" t="s">
        <v>987</v>
      </c>
      <c r="V124" s="168">
        <v>1613903102</v>
      </c>
      <c r="W124" s="168" t="b">
        <v>1</v>
      </c>
      <c r="X124" s="9" t="s">
        <v>1</v>
      </c>
      <c r="Y124" s="9" t="b">
        <v>1</v>
      </c>
      <c r="Z124" s="11" t="b">
        <v>1</v>
      </c>
      <c r="AA124" s="13" t="s">
        <v>681</v>
      </c>
      <c r="AB124" s="169" t="b">
        <v>0</v>
      </c>
      <c r="AC124" s="19">
        <v>1</v>
      </c>
      <c r="AD124" s="13" t="s">
        <v>713</v>
      </c>
      <c r="AE124" s="170" t="b">
        <v>0</v>
      </c>
      <c r="AF124" s="170" t="b">
        <v>0</v>
      </c>
      <c r="AG124" s="13" t="s">
        <v>724</v>
      </c>
      <c r="AH124" s="13" t="s">
        <v>681</v>
      </c>
      <c r="AI124" s="13" t="s">
        <v>727</v>
      </c>
      <c r="AJ124" s="20" t="s">
        <v>693</v>
      </c>
      <c r="AK124" s="13"/>
      <c r="AL124" s="13"/>
      <c r="AM124" s="13"/>
      <c r="AN124" s="13"/>
      <c r="AO124" s="20"/>
    </row>
    <row r="125" spans="1:41" x14ac:dyDescent="0.35">
      <c r="A125" s="9">
        <v>303</v>
      </c>
      <c r="B125" s="9" t="b">
        <v>0</v>
      </c>
      <c r="C125" s="9" t="b">
        <v>0</v>
      </c>
      <c r="D125" s="9">
        <v>0</v>
      </c>
      <c r="E125" s="9">
        <v>0</v>
      </c>
      <c r="F125" s="9">
        <v>106</v>
      </c>
      <c r="G125" s="9">
        <v>5</v>
      </c>
      <c r="H125" s="9" t="b">
        <v>1</v>
      </c>
      <c r="I125" s="9" t="b">
        <v>0</v>
      </c>
      <c r="J125" s="9">
        <v>115</v>
      </c>
      <c r="K125" s="9"/>
      <c r="L125" s="21">
        <v>106</v>
      </c>
      <c r="M125" s="94" t="s">
        <v>1224</v>
      </c>
      <c r="N125" s="9" t="s">
        <v>1092</v>
      </c>
      <c r="O125" s="19">
        <v>1</v>
      </c>
      <c r="P125" s="19">
        <v>0</v>
      </c>
      <c r="Q125" s="19">
        <v>1</v>
      </c>
      <c r="R125" s="28">
        <v>0.25</v>
      </c>
      <c r="S125" s="14" t="s">
        <v>977</v>
      </c>
      <c r="T125" s="14" t="s">
        <v>976</v>
      </c>
      <c r="U125" s="14" t="s">
        <v>977</v>
      </c>
      <c r="V125" s="168">
        <v>1603573262</v>
      </c>
      <c r="W125" s="168" t="b">
        <v>1</v>
      </c>
      <c r="X125" s="9" t="s">
        <v>1</v>
      </c>
      <c r="Y125" s="9" t="b">
        <v>1</v>
      </c>
      <c r="Z125" s="11" t="b">
        <v>1</v>
      </c>
      <c r="AA125" s="13" t="s">
        <v>693</v>
      </c>
      <c r="AB125" s="169" t="b">
        <v>0</v>
      </c>
      <c r="AC125" s="19">
        <v>0</v>
      </c>
      <c r="AD125" s="13" t="s">
        <v>713</v>
      </c>
      <c r="AE125" s="170" t="b">
        <v>0</v>
      </c>
      <c r="AF125" s="170" t="b">
        <v>0</v>
      </c>
      <c r="AG125" s="13" t="s">
        <v>685</v>
      </c>
      <c r="AH125" s="13" t="s">
        <v>681</v>
      </c>
      <c r="AI125" s="13" t="s">
        <v>705</v>
      </c>
      <c r="AJ125" s="20" t="s">
        <v>693</v>
      </c>
      <c r="AK125" s="13"/>
      <c r="AL125" s="13"/>
      <c r="AM125" s="13"/>
      <c r="AN125" s="13"/>
      <c r="AO125" s="20"/>
    </row>
    <row r="126" spans="1:41" x14ac:dyDescent="0.35">
      <c r="A126" s="9">
        <v>126</v>
      </c>
      <c r="B126" s="9" t="b">
        <v>0</v>
      </c>
      <c r="C126" s="9" t="b">
        <v>0</v>
      </c>
      <c r="D126" s="9">
        <v>0</v>
      </c>
      <c r="E126" s="9">
        <v>0</v>
      </c>
      <c r="F126" s="9">
        <v>106</v>
      </c>
      <c r="G126" s="9">
        <v>1</v>
      </c>
      <c r="H126" s="9" t="b">
        <v>0</v>
      </c>
      <c r="I126" s="9" t="b">
        <v>0</v>
      </c>
      <c r="J126" s="9">
        <v>116</v>
      </c>
      <c r="K126" s="9"/>
      <c r="L126" s="21">
        <v>106</v>
      </c>
      <c r="M126" s="94" t="s">
        <v>1224</v>
      </c>
      <c r="N126" s="9" t="s">
        <v>1093</v>
      </c>
      <c r="O126" s="19">
        <v>1</v>
      </c>
      <c r="P126" s="19">
        <v>0</v>
      </c>
      <c r="Q126" s="19">
        <v>1</v>
      </c>
      <c r="R126" s="28">
        <v>0.25</v>
      </c>
      <c r="S126" s="14" t="s">
        <v>975</v>
      </c>
      <c r="T126" s="14" t="s">
        <v>976</v>
      </c>
      <c r="U126" s="14" t="s">
        <v>977</v>
      </c>
      <c r="V126" s="168">
        <v>1588267771</v>
      </c>
      <c r="W126" s="168" t="b">
        <v>1</v>
      </c>
      <c r="X126" s="9" t="s">
        <v>1</v>
      </c>
      <c r="Y126" s="9" t="b">
        <v>1</v>
      </c>
      <c r="Z126" s="11" t="b">
        <v>1</v>
      </c>
      <c r="AA126" s="13" t="s">
        <v>681</v>
      </c>
      <c r="AB126" s="169" t="b">
        <v>0</v>
      </c>
      <c r="AC126" s="19">
        <v>1</v>
      </c>
      <c r="AD126" s="13" t="s">
        <v>689</v>
      </c>
      <c r="AE126" s="170" t="b">
        <v>0</v>
      </c>
      <c r="AF126" s="170" t="b">
        <v>0</v>
      </c>
      <c r="AG126" s="13" t="s">
        <v>685</v>
      </c>
      <c r="AH126" s="13" t="s">
        <v>681</v>
      </c>
      <c r="AI126" s="13" t="s">
        <v>705</v>
      </c>
      <c r="AJ126" s="20" t="s">
        <v>693</v>
      </c>
      <c r="AK126" s="13"/>
      <c r="AL126" s="13"/>
      <c r="AM126" s="13"/>
      <c r="AN126" s="13"/>
      <c r="AO126" s="20"/>
    </row>
    <row r="127" spans="1:41" s="10" customFormat="1" x14ac:dyDescent="0.35">
      <c r="A127" s="9">
        <v>245</v>
      </c>
      <c r="B127" s="9" t="b">
        <v>0</v>
      </c>
      <c r="C127" s="9" t="b">
        <v>0</v>
      </c>
      <c r="D127" s="9">
        <v>0</v>
      </c>
      <c r="E127" s="9">
        <v>0</v>
      </c>
      <c r="F127" s="9">
        <v>106</v>
      </c>
      <c r="G127" s="9">
        <v>2</v>
      </c>
      <c r="H127" s="9" t="b">
        <v>0</v>
      </c>
      <c r="I127" s="9" t="b">
        <v>0</v>
      </c>
      <c r="J127" s="9">
        <v>117</v>
      </c>
      <c r="K127" s="9"/>
      <c r="L127" s="21">
        <v>106</v>
      </c>
      <c r="M127" s="94" t="s">
        <v>1224</v>
      </c>
      <c r="N127" s="9" t="s">
        <v>1094</v>
      </c>
      <c r="O127" s="19">
        <v>1</v>
      </c>
      <c r="P127" s="19">
        <v>0</v>
      </c>
      <c r="Q127" s="19">
        <v>1</v>
      </c>
      <c r="R127" s="28">
        <v>0.25</v>
      </c>
      <c r="S127" s="14" t="s">
        <v>977</v>
      </c>
      <c r="T127" s="14" t="s">
        <v>981</v>
      </c>
      <c r="U127" s="14" t="s">
        <v>987</v>
      </c>
      <c r="V127" s="168">
        <v>1542192322</v>
      </c>
      <c r="W127" s="168" t="b">
        <v>1</v>
      </c>
      <c r="X127" s="9" t="s">
        <v>1</v>
      </c>
      <c r="Y127" s="9" t="b">
        <v>1</v>
      </c>
      <c r="Z127" s="11" t="b">
        <v>1</v>
      </c>
      <c r="AA127" s="13" t="s">
        <v>681</v>
      </c>
      <c r="AB127" s="169" t="b">
        <v>0</v>
      </c>
      <c r="AC127" s="19">
        <v>1</v>
      </c>
      <c r="AD127" s="13" t="s">
        <v>697</v>
      </c>
      <c r="AE127" s="170" t="b">
        <v>0</v>
      </c>
      <c r="AF127" s="170" t="b">
        <v>1</v>
      </c>
      <c r="AG127" s="13" t="s">
        <v>724</v>
      </c>
      <c r="AH127" s="13" t="s">
        <v>681</v>
      </c>
      <c r="AI127" s="13" t="s">
        <v>727</v>
      </c>
      <c r="AJ127" s="20" t="s">
        <v>693</v>
      </c>
      <c r="AK127" s="13"/>
      <c r="AL127" s="13"/>
      <c r="AM127" s="13"/>
      <c r="AN127" s="13"/>
      <c r="AO127" s="20"/>
    </row>
    <row r="128" spans="1:41" s="10" customFormat="1" x14ac:dyDescent="0.35">
      <c r="A128" s="9">
        <v>247</v>
      </c>
      <c r="B128" s="9" t="b">
        <v>0</v>
      </c>
      <c r="C128" s="9" t="b">
        <v>1</v>
      </c>
      <c r="D128" s="9">
        <v>0</v>
      </c>
      <c r="E128" s="9">
        <v>0</v>
      </c>
      <c r="F128" s="9">
        <v>106</v>
      </c>
      <c r="G128" s="9">
        <v>3</v>
      </c>
      <c r="H128" s="9" t="b">
        <v>0</v>
      </c>
      <c r="I128" s="9" t="b">
        <v>0</v>
      </c>
      <c r="J128" s="9">
        <v>118</v>
      </c>
      <c r="K128" s="9"/>
      <c r="L128" s="21">
        <v>106</v>
      </c>
      <c r="M128" s="94" t="s">
        <v>1224</v>
      </c>
      <c r="N128" s="9" t="s">
        <v>1095</v>
      </c>
      <c r="O128" s="19">
        <v>1</v>
      </c>
      <c r="P128" s="19">
        <v>0</v>
      </c>
      <c r="Q128" s="19">
        <v>1</v>
      </c>
      <c r="R128" s="28">
        <v>0.25</v>
      </c>
      <c r="S128" s="14" t="s">
        <v>977</v>
      </c>
      <c r="T128" s="14" t="s">
        <v>981</v>
      </c>
      <c r="U128" s="14" t="s">
        <v>987</v>
      </c>
      <c r="V128" s="168">
        <v>1529949157</v>
      </c>
      <c r="W128" s="168" t="b">
        <v>1</v>
      </c>
      <c r="X128" s="9" t="s">
        <v>1</v>
      </c>
      <c r="Y128" s="9" t="b">
        <v>1</v>
      </c>
      <c r="Z128" s="11" t="b">
        <v>1</v>
      </c>
      <c r="AA128" s="13" t="s">
        <v>693</v>
      </c>
      <c r="AB128" s="169" t="b">
        <v>0</v>
      </c>
      <c r="AC128" s="19">
        <v>0</v>
      </c>
      <c r="AD128" s="13" t="s">
        <v>701</v>
      </c>
      <c r="AE128" s="170" t="b">
        <v>0</v>
      </c>
      <c r="AF128" s="170" t="b">
        <v>0</v>
      </c>
      <c r="AG128" s="13" t="s">
        <v>724</v>
      </c>
      <c r="AH128" s="13" t="s">
        <v>681</v>
      </c>
      <c r="AI128" s="13" t="s">
        <v>727</v>
      </c>
      <c r="AJ128" s="20" t="s">
        <v>693</v>
      </c>
      <c r="AK128" s="13"/>
      <c r="AL128" s="13"/>
      <c r="AM128" s="13"/>
      <c r="AN128" s="13"/>
      <c r="AO128" s="20"/>
    </row>
    <row r="129" spans="1:41" x14ac:dyDescent="0.35">
      <c r="A129" s="9">
        <v>149</v>
      </c>
      <c r="B129" s="9" t="b">
        <v>0</v>
      </c>
      <c r="C129" s="9" t="b">
        <v>0</v>
      </c>
      <c r="D129" s="9">
        <v>0</v>
      </c>
      <c r="E129" s="9">
        <v>0</v>
      </c>
      <c r="F129" s="9">
        <v>106</v>
      </c>
      <c r="G129" s="9">
        <v>4</v>
      </c>
      <c r="H129" s="9" t="b">
        <v>0</v>
      </c>
      <c r="I129" s="9" t="b">
        <v>0</v>
      </c>
      <c r="J129" s="9">
        <v>119</v>
      </c>
      <c r="K129" s="9"/>
      <c r="L129" s="21">
        <v>106</v>
      </c>
      <c r="M129" s="94" t="s">
        <v>1224</v>
      </c>
      <c r="N129" s="9" t="s">
        <v>1096</v>
      </c>
      <c r="O129" s="19">
        <v>1</v>
      </c>
      <c r="P129" s="19">
        <v>0</v>
      </c>
      <c r="Q129" s="19">
        <v>1</v>
      </c>
      <c r="R129" s="28">
        <v>0.25</v>
      </c>
      <c r="S129" s="14" t="s">
        <v>975</v>
      </c>
      <c r="T129" s="14" t="s">
        <v>976</v>
      </c>
      <c r="U129" s="14" t="s">
        <v>977</v>
      </c>
      <c r="V129" s="168">
        <v>1500751153</v>
      </c>
      <c r="W129" s="168" t="b">
        <v>1</v>
      </c>
      <c r="X129" s="9" t="s">
        <v>1</v>
      </c>
      <c r="Y129" s="9" t="b">
        <v>1</v>
      </c>
      <c r="Z129" s="11" t="b">
        <v>1</v>
      </c>
      <c r="AA129" s="13" t="s">
        <v>681</v>
      </c>
      <c r="AB129" s="169" t="b">
        <v>0</v>
      </c>
      <c r="AC129" s="19">
        <v>0</v>
      </c>
      <c r="AD129" s="13" t="s">
        <v>681</v>
      </c>
      <c r="AE129" s="170" t="b">
        <v>1</v>
      </c>
      <c r="AF129" s="170" t="b">
        <v>0</v>
      </c>
      <c r="AG129" s="13" t="s">
        <v>685</v>
      </c>
      <c r="AH129" s="13" t="s">
        <v>681</v>
      </c>
      <c r="AI129" s="13" t="s">
        <v>705</v>
      </c>
      <c r="AJ129" s="20" t="s">
        <v>693</v>
      </c>
      <c r="AK129" s="13"/>
      <c r="AL129" s="13"/>
      <c r="AM129" s="13"/>
      <c r="AN129" s="13"/>
      <c r="AO129" s="20"/>
    </row>
    <row r="130" spans="1:41" x14ac:dyDescent="0.35">
      <c r="A130" s="9">
        <v>175</v>
      </c>
      <c r="B130" s="9" t="b">
        <v>0</v>
      </c>
      <c r="C130" s="9" t="b">
        <v>0</v>
      </c>
      <c r="D130" s="9">
        <v>0</v>
      </c>
      <c r="E130" s="9">
        <v>0</v>
      </c>
      <c r="F130" s="9">
        <v>106</v>
      </c>
      <c r="G130" s="9">
        <v>5</v>
      </c>
      <c r="H130" s="9" t="b">
        <v>0</v>
      </c>
      <c r="I130" s="9" t="b">
        <v>0</v>
      </c>
      <c r="J130" s="9">
        <v>120</v>
      </c>
      <c r="K130" s="9"/>
      <c r="L130" s="21">
        <v>106</v>
      </c>
      <c r="M130" s="94" t="s">
        <v>1224</v>
      </c>
      <c r="N130" s="9" t="s">
        <v>1097</v>
      </c>
      <c r="O130" s="19">
        <v>1</v>
      </c>
      <c r="P130" s="19">
        <v>0</v>
      </c>
      <c r="Q130" s="19">
        <v>1</v>
      </c>
      <c r="R130" s="28">
        <v>0.25</v>
      </c>
      <c r="S130" s="14" t="s">
        <v>975</v>
      </c>
      <c r="T130" s="14" t="s">
        <v>976</v>
      </c>
      <c r="U130" s="14" t="s">
        <v>977</v>
      </c>
      <c r="V130" s="168">
        <v>1427388524</v>
      </c>
      <c r="W130" s="168" t="b">
        <v>1</v>
      </c>
      <c r="X130" s="9" t="s">
        <v>1</v>
      </c>
      <c r="Y130" s="9" t="b">
        <v>1</v>
      </c>
      <c r="Z130" s="11" t="b">
        <v>1</v>
      </c>
      <c r="AA130" s="13" t="s">
        <v>681</v>
      </c>
      <c r="AB130" s="169" t="b">
        <v>0</v>
      </c>
      <c r="AC130" s="19">
        <v>0</v>
      </c>
      <c r="AD130" s="13" t="s">
        <v>709</v>
      </c>
      <c r="AE130" s="170" t="b">
        <v>0</v>
      </c>
      <c r="AF130" s="170" t="b">
        <v>0</v>
      </c>
      <c r="AG130" s="13" t="s">
        <v>724</v>
      </c>
      <c r="AH130" s="13" t="s">
        <v>681</v>
      </c>
      <c r="AI130" s="13" t="s">
        <v>727</v>
      </c>
      <c r="AJ130" s="20" t="s">
        <v>693</v>
      </c>
      <c r="AK130" s="13"/>
      <c r="AL130" s="13"/>
      <c r="AM130" s="13"/>
      <c r="AN130" s="13"/>
      <c r="AO130" s="20"/>
    </row>
    <row r="131" spans="1:41" x14ac:dyDescent="0.35">
      <c r="A131" s="9">
        <v>264</v>
      </c>
      <c r="B131" s="9" t="b">
        <v>0</v>
      </c>
      <c r="C131" s="9" t="b">
        <v>1</v>
      </c>
      <c r="D131" s="9">
        <v>0</v>
      </c>
      <c r="E131" s="9">
        <v>0</v>
      </c>
      <c r="F131" s="9">
        <v>106</v>
      </c>
      <c r="G131" s="9">
        <v>1</v>
      </c>
      <c r="H131" s="9" t="b">
        <v>1</v>
      </c>
      <c r="I131" s="9" t="b">
        <v>0</v>
      </c>
      <c r="J131" s="9">
        <v>121</v>
      </c>
      <c r="K131" s="9"/>
      <c r="L131" s="21">
        <v>106</v>
      </c>
      <c r="M131" s="94" t="s">
        <v>1224</v>
      </c>
      <c r="N131" s="9" t="s">
        <v>1098</v>
      </c>
      <c r="O131" s="19">
        <v>1</v>
      </c>
      <c r="P131" s="19">
        <v>0</v>
      </c>
      <c r="Q131" s="19">
        <v>1</v>
      </c>
      <c r="R131" s="28">
        <v>0.25</v>
      </c>
      <c r="S131" s="14" t="s">
        <v>975</v>
      </c>
      <c r="T131" s="14" t="s">
        <v>981</v>
      </c>
      <c r="U131" s="14" t="s">
        <v>987</v>
      </c>
      <c r="V131" s="168">
        <v>1414034046</v>
      </c>
      <c r="W131" s="168" t="b">
        <v>1</v>
      </c>
      <c r="X131" s="9" t="s">
        <v>1</v>
      </c>
      <c r="Y131" s="9" t="b">
        <v>1</v>
      </c>
      <c r="Z131" s="11" t="b">
        <v>1</v>
      </c>
      <c r="AA131" s="13" t="s">
        <v>693</v>
      </c>
      <c r="AB131" s="169" t="b">
        <v>0</v>
      </c>
      <c r="AC131" s="19">
        <v>1</v>
      </c>
      <c r="AD131" s="13" t="s">
        <v>724</v>
      </c>
      <c r="AE131" s="170" t="b">
        <v>1</v>
      </c>
      <c r="AF131" s="170" t="b">
        <v>0</v>
      </c>
      <c r="AG131" s="13" t="s">
        <v>724</v>
      </c>
      <c r="AH131" s="13" t="s">
        <v>697</v>
      </c>
      <c r="AI131" s="13" t="s">
        <v>705</v>
      </c>
      <c r="AJ131" s="20" t="s">
        <v>693</v>
      </c>
      <c r="AK131" s="13"/>
      <c r="AL131" s="13"/>
      <c r="AM131" s="13"/>
      <c r="AN131" s="13"/>
      <c r="AO131" s="20"/>
    </row>
    <row r="132" spans="1:41" x14ac:dyDescent="0.35">
      <c r="A132" s="9">
        <v>278</v>
      </c>
      <c r="B132" s="9" t="b">
        <v>0</v>
      </c>
      <c r="C132" s="9" t="b">
        <v>0</v>
      </c>
      <c r="D132" s="9">
        <v>0</v>
      </c>
      <c r="E132" s="9">
        <v>0</v>
      </c>
      <c r="F132" s="9">
        <v>106</v>
      </c>
      <c r="G132" s="9">
        <v>2</v>
      </c>
      <c r="H132" s="9" t="b">
        <v>1</v>
      </c>
      <c r="I132" s="9" t="b">
        <v>0</v>
      </c>
      <c r="J132" s="9">
        <v>122</v>
      </c>
      <c r="K132" s="9"/>
      <c r="L132" s="21">
        <v>106</v>
      </c>
      <c r="M132" s="94" t="s">
        <v>1224</v>
      </c>
      <c r="N132" s="9" t="s">
        <v>1099</v>
      </c>
      <c r="O132" s="19">
        <v>1</v>
      </c>
      <c r="P132" s="19">
        <v>0</v>
      </c>
      <c r="Q132" s="19">
        <v>1</v>
      </c>
      <c r="R132" s="28">
        <v>0.25</v>
      </c>
      <c r="S132" s="14" t="s">
        <v>977</v>
      </c>
      <c r="T132" s="14" t="s">
        <v>981</v>
      </c>
      <c r="U132" s="14" t="s">
        <v>977</v>
      </c>
      <c r="V132" s="168">
        <v>1274259966</v>
      </c>
      <c r="W132" s="168" t="b">
        <v>0</v>
      </c>
      <c r="X132" s="9" t="s">
        <v>1</v>
      </c>
      <c r="Y132" s="9" t="b">
        <v>1</v>
      </c>
      <c r="Z132" s="11" t="b">
        <v>1</v>
      </c>
      <c r="AA132" s="13" t="s">
        <v>1</v>
      </c>
      <c r="AB132" s="169" t="b">
        <v>0</v>
      </c>
      <c r="AC132" s="19">
        <v>1</v>
      </c>
      <c r="AD132" s="13" t="s">
        <v>713</v>
      </c>
      <c r="AE132" s="170" t="b">
        <v>0</v>
      </c>
      <c r="AF132" s="170" t="b">
        <v>0</v>
      </c>
      <c r="AG132" s="13" t="s">
        <v>685</v>
      </c>
      <c r="AH132" s="13" t="s">
        <v>681</v>
      </c>
      <c r="AI132" s="13" t="s">
        <v>705</v>
      </c>
      <c r="AJ132" s="20" t="s">
        <v>693</v>
      </c>
      <c r="AK132" s="13"/>
      <c r="AL132" s="13"/>
      <c r="AM132" s="13"/>
      <c r="AN132" s="13"/>
      <c r="AO132" s="20"/>
    </row>
    <row r="133" spans="1:41" s="10" customFormat="1" x14ac:dyDescent="0.35">
      <c r="A133" s="9">
        <v>281</v>
      </c>
      <c r="B133" s="9" t="b">
        <v>0</v>
      </c>
      <c r="C133" s="9" t="b">
        <v>0</v>
      </c>
      <c r="D133" s="9">
        <v>0</v>
      </c>
      <c r="E133" s="9">
        <v>0</v>
      </c>
      <c r="F133" s="9">
        <v>106</v>
      </c>
      <c r="G133" s="9">
        <v>3</v>
      </c>
      <c r="H133" s="9" t="b">
        <v>1</v>
      </c>
      <c r="I133" s="9" t="b">
        <v>0</v>
      </c>
      <c r="J133" s="9">
        <v>123</v>
      </c>
      <c r="K133" s="9"/>
      <c r="L133" s="21">
        <v>106</v>
      </c>
      <c r="M133" s="94" t="s">
        <v>1224</v>
      </c>
      <c r="N133" s="9" t="s">
        <v>1100</v>
      </c>
      <c r="O133" s="19">
        <v>1</v>
      </c>
      <c r="P133" s="19">
        <v>0</v>
      </c>
      <c r="Q133" s="19">
        <v>1</v>
      </c>
      <c r="R133" s="28">
        <v>0.25</v>
      </c>
      <c r="S133" s="14" t="s">
        <v>975</v>
      </c>
      <c r="T133" s="14" t="s">
        <v>976</v>
      </c>
      <c r="U133" s="14" t="s">
        <v>987</v>
      </c>
      <c r="V133" s="168">
        <v>1169072215</v>
      </c>
      <c r="W133" s="168" t="b">
        <v>1</v>
      </c>
      <c r="X133" s="9" t="s">
        <v>1</v>
      </c>
      <c r="Y133" s="9" t="b">
        <v>1</v>
      </c>
      <c r="Z133" s="11" t="b">
        <v>1</v>
      </c>
      <c r="AA133" s="13" t="s">
        <v>681</v>
      </c>
      <c r="AB133" s="169" t="b">
        <v>0</v>
      </c>
      <c r="AC133" s="19">
        <v>1</v>
      </c>
      <c r="AD133" s="13" t="s">
        <v>689</v>
      </c>
      <c r="AE133" s="170" t="b">
        <v>0</v>
      </c>
      <c r="AF133" s="170" t="b">
        <v>0</v>
      </c>
      <c r="AG133" s="13" t="s">
        <v>724</v>
      </c>
      <c r="AH133" s="13" t="s">
        <v>681</v>
      </c>
      <c r="AI133" s="13" t="s">
        <v>727</v>
      </c>
      <c r="AJ133" s="20" t="s">
        <v>693</v>
      </c>
      <c r="AK133" s="13"/>
      <c r="AL133" s="13"/>
      <c r="AM133" s="13"/>
      <c r="AN133" s="13"/>
      <c r="AO133" s="20"/>
    </row>
    <row r="134" spans="1:41" x14ac:dyDescent="0.35">
      <c r="A134" s="9">
        <v>104</v>
      </c>
      <c r="B134" s="9" t="b">
        <v>0</v>
      </c>
      <c r="C134" s="9" t="b">
        <v>0</v>
      </c>
      <c r="D134" s="9">
        <v>0</v>
      </c>
      <c r="E134" s="9">
        <v>0</v>
      </c>
      <c r="F134" s="9">
        <v>106</v>
      </c>
      <c r="G134" s="9">
        <v>4</v>
      </c>
      <c r="H134" s="9" t="b">
        <v>1</v>
      </c>
      <c r="I134" s="9" t="b">
        <v>0</v>
      </c>
      <c r="J134" s="9">
        <v>124</v>
      </c>
      <c r="K134" s="9"/>
      <c r="L134" s="21">
        <v>106</v>
      </c>
      <c r="M134" s="94" t="s">
        <v>1224</v>
      </c>
      <c r="N134" s="9" t="s">
        <v>1101</v>
      </c>
      <c r="O134" s="19">
        <v>1</v>
      </c>
      <c r="P134" s="19">
        <v>0</v>
      </c>
      <c r="Q134" s="19">
        <v>1</v>
      </c>
      <c r="R134" s="28">
        <v>0.25</v>
      </c>
      <c r="S134" s="14" t="s">
        <v>975</v>
      </c>
      <c r="T134" s="14" t="s">
        <v>976</v>
      </c>
      <c r="U134" s="14" t="s">
        <v>977</v>
      </c>
      <c r="V134" s="168">
        <v>1114453988</v>
      </c>
      <c r="W134" s="168" t="b">
        <v>1</v>
      </c>
      <c r="X134" s="9" t="s">
        <v>1</v>
      </c>
      <c r="Y134" s="9" t="b">
        <v>1</v>
      </c>
      <c r="Z134" s="11" t="b">
        <v>1</v>
      </c>
      <c r="AA134" s="13" t="s">
        <v>693</v>
      </c>
      <c r="AB134" s="169" t="b">
        <v>0</v>
      </c>
      <c r="AC134" s="19">
        <v>0</v>
      </c>
      <c r="AD134" s="13" t="s">
        <v>713</v>
      </c>
      <c r="AE134" s="170" t="b">
        <v>0</v>
      </c>
      <c r="AF134" s="170" t="b">
        <v>0</v>
      </c>
      <c r="AG134" s="13" t="s">
        <v>724</v>
      </c>
      <c r="AH134" s="13" t="s">
        <v>681</v>
      </c>
      <c r="AI134" s="13" t="s">
        <v>727</v>
      </c>
      <c r="AJ134" s="20" t="s">
        <v>693</v>
      </c>
      <c r="AK134" s="13"/>
      <c r="AL134" s="13"/>
      <c r="AM134" s="13"/>
      <c r="AN134" s="13"/>
      <c r="AO134" s="20"/>
    </row>
    <row r="135" spans="1:41" s="10" customFormat="1" x14ac:dyDescent="0.35">
      <c r="A135" s="9">
        <v>295</v>
      </c>
      <c r="B135" s="9" t="b">
        <v>0</v>
      </c>
      <c r="C135" s="9" t="b">
        <v>1</v>
      </c>
      <c r="D135" s="9">
        <v>0</v>
      </c>
      <c r="E135" s="9">
        <v>0</v>
      </c>
      <c r="F135" s="9">
        <v>106</v>
      </c>
      <c r="G135" s="9">
        <v>5</v>
      </c>
      <c r="H135" s="9" t="b">
        <v>1</v>
      </c>
      <c r="I135" s="9" t="b">
        <v>0</v>
      </c>
      <c r="J135" s="9">
        <v>125</v>
      </c>
      <c r="K135" s="9"/>
      <c r="L135" s="21">
        <v>106</v>
      </c>
      <c r="M135" s="94" t="s">
        <v>1224</v>
      </c>
      <c r="N135" s="9" t="s">
        <v>1102</v>
      </c>
      <c r="O135" s="19">
        <v>1</v>
      </c>
      <c r="P135" s="19">
        <v>0</v>
      </c>
      <c r="Q135" s="19">
        <v>1</v>
      </c>
      <c r="R135" s="28">
        <v>0.25</v>
      </c>
      <c r="S135" s="14" t="s">
        <v>975</v>
      </c>
      <c r="T135" s="14" t="s">
        <v>976</v>
      </c>
      <c r="U135" s="14" t="s">
        <v>987</v>
      </c>
      <c r="V135" s="168">
        <v>1040362710</v>
      </c>
      <c r="W135" s="168" t="b">
        <v>1</v>
      </c>
      <c r="X135" s="9" t="s">
        <v>1</v>
      </c>
      <c r="Y135" s="9" t="b">
        <v>1</v>
      </c>
      <c r="Z135" s="11" t="b">
        <v>1</v>
      </c>
      <c r="AA135" s="13" t="s">
        <v>727</v>
      </c>
      <c r="AB135" s="169" t="b">
        <v>1</v>
      </c>
      <c r="AC135" s="19">
        <v>1</v>
      </c>
      <c r="AD135" s="13" t="s">
        <v>720</v>
      </c>
      <c r="AE135" s="170" t="b">
        <v>0</v>
      </c>
      <c r="AF135" s="170" t="b">
        <v>0</v>
      </c>
      <c r="AG135" s="13" t="s">
        <v>724</v>
      </c>
      <c r="AH135" s="13" t="s">
        <v>681</v>
      </c>
      <c r="AI135" s="13" t="s">
        <v>727</v>
      </c>
      <c r="AJ135" s="20" t="s">
        <v>693</v>
      </c>
      <c r="AK135" s="13"/>
      <c r="AL135" s="13"/>
      <c r="AM135" s="13"/>
      <c r="AN135" s="13"/>
      <c r="AO135" s="20"/>
    </row>
    <row r="136" spans="1:41" x14ac:dyDescent="0.35">
      <c r="A136" s="9">
        <v>32</v>
      </c>
      <c r="B136" s="9" t="b">
        <v>0</v>
      </c>
      <c r="C136" s="9" t="b">
        <v>0</v>
      </c>
      <c r="D136" s="9">
        <v>0</v>
      </c>
      <c r="E136" s="9">
        <v>0</v>
      </c>
      <c r="F136" s="9">
        <v>106</v>
      </c>
      <c r="G136" s="9">
        <v>1</v>
      </c>
      <c r="H136" s="9" t="b">
        <v>0</v>
      </c>
      <c r="I136" s="9" t="b">
        <v>0</v>
      </c>
      <c r="J136" s="9">
        <v>126</v>
      </c>
      <c r="K136" s="9"/>
      <c r="L136" s="21">
        <v>106</v>
      </c>
      <c r="M136" s="94" t="s">
        <v>1224</v>
      </c>
      <c r="N136" s="9" t="s">
        <v>1103</v>
      </c>
      <c r="O136" s="19">
        <v>1</v>
      </c>
      <c r="P136" s="19">
        <v>0</v>
      </c>
      <c r="Q136" s="19">
        <v>1</v>
      </c>
      <c r="R136" s="28">
        <v>0.25</v>
      </c>
      <c r="S136" s="14" t="s">
        <v>975</v>
      </c>
      <c r="T136" s="14" t="s">
        <v>976</v>
      </c>
      <c r="U136" s="14" t="s">
        <v>987</v>
      </c>
      <c r="V136" s="168">
        <v>1039574336</v>
      </c>
      <c r="W136" s="168" t="b">
        <v>1</v>
      </c>
      <c r="X136" s="9" t="s">
        <v>1</v>
      </c>
      <c r="Y136" s="9" t="b">
        <v>1</v>
      </c>
      <c r="Z136" s="11" t="b">
        <v>1</v>
      </c>
      <c r="AA136" s="13" t="s">
        <v>681</v>
      </c>
      <c r="AB136" s="169" t="b">
        <v>0</v>
      </c>
      <c r="AC136" s="19">
        <v>0</v>
      </c>
      <c r="AD136" s="13" t="s">
        <v>689</v>
      </c>
      <c r="AE136" s="170" t="b">
        <v>0</v>
      </c>
      <c r="AF136" s="170" t="b">
        <v>0</v>
      </c>
      <c r="AG136" s="13" t="s">
        <v>724</v>
      </c>
      <c r="AH136" s="13" t="s">
        <v>681</v>
      </c>
      <c r="AI136" s="13" t="s">
        <v>727</v>
      </c>
      <c r="AJ136" s="20" t="s">
        <v>693</v>
      </c>
      <c r="AK136" s="13"/>
      <c r="AL136" s="13"/>
      <c r="AM136" s="13"/>
      <c r="AN136" s="13"/>
      <c r="AO136" s="20"/>
    </row>
    <row r="137" spans="1:41" s="10" customFormat="1" x14ac:dyDescent="0.35">
      <c r="A137" s="9">
        <v>319</v>
      </c>
      <c r="B137" s="9" t="b">
        <v>0</v>
      </c>
      <c r="C137" s="9" t="b">
        <v>0</v>
      </c>
      <c r="D137" s="9">
        <v>0</v>
      </c>
      <c r="E137" s="9">
        <v>0</v>
      </c>
      <c r="F137" s="9">
        <v>106</v>
      </c>
      <c r="G137" s="9">
        <v>2</v>
      </c>
      <c r="H137" s="9" t="b">
        <v>0</v>
      </c>
      <c r="I137" s="9" t="b">
        <v>0</v>
      </c>
      <c r="J137" s="9">
        <v>127</v>
      </c>
      <c r="K137" s="9"/>
      <c r="L137" s="21">
        <v>106</v>
      </c>
      <c r="M137" s="94" t="s">
        <v>1224</v>
      </c>
      <c r="N137" s="9" t="s">
        <v>1104</v>
      </c>
      <c r="O137" s="19">
        <v>1</v>
      </c>
      <c r="P137" s="19">
        <v>0</v>
      </c>
      <c r="Q137" s="19">
        <v>1</v>
      </c>
      <c r="R137" s="28">
        <v>0.25</v>
      </c>
      <c r="S137" s="14" t="s">
        <v>975</v>
      </c>
      <c r="T137" s="14" t="s">
        <v>1</v>
      </c>
      <c r="U137" s="14" t="s">
        <v>979</v>
      </c>
      <c r="V137" s="168">
        <v>1030853455</v>
      </c>
      <c r="W137" s="168" t="b">
        <v>0</v>
      </c>
      <c r="X137" s="9" t="s">
        <v>1</v>
      </c>
      <c r="Y137" s="9" t="b">
        <v>1</v>
      </c>
      <c r="Z137" s="11" t="b">
        <v>1</v>
      </c>
      <c r="AA137" s="13" t="s">
        <v>1</v>
      </c>
      <c r="AB137" s="169" t="b">
        <v>0</v>
      </c>
      <c r="AC137" s="19">
        <v>0</v>
      </c>
      <c r="AD137" s="13" t="s">
        <v>1</v>
      </c>
      <c r="AE137" s="170" t="b">
        <v>0</v>
      </c>
      <c r="AF137" s="170" t="b">
        <v>0</v>
      </c>
      <c r="AG137" s="13" t="s">
        <v>724</v>
      </c>
      <c r="AH137" s="13" t="s">
        <v>697</v>
      </c>
      <c r="AI137" s="13" t="s">
        <v>705</v>
      </c>
      <c r="AJ137" s="20" t="s">
        <v>693</v>
      </c>
      <c r="AK137" s="13"/>
      <c r="AL137" s="13"/>
      <c r="AM137" s="13"/>
      <c r="AN137" s="13"/>
      <c r="AO137" s="20"/>
    </row>
    <row r="138" spans="1:41" x14ac:dyDescent="0.35">
      <c r="A138" s="9">
        <v>156</v>
      </c>
      <c r="B138" s="9" t="b">
        <v>0</v>
      </c>
      <c r="C138" s="9" t="b">
        <v>0</v>
      </c>
      <c r="D138" s="9">
        <v>0</v>
      </c>
      <c r="E138" s="9">
        <v>0</v>
      </c>
      <c r="F138" s="9">
        <v>106</v>
      </c>
      <c r="G138" s="9">
        <v>3</v>
      </c>
      <c r="H138" s="9" t="b">
        <v>0</v>
      </c>
      <c r="I138" s="9" t="b">
        <v>0</v>
      </c>
      <c r="J138" s="9">
        <v>128</v>
      </c>
      <c r="K138" s="9"/>
      <c r="L138" s="21">
        <v>106</v>
      </c>
      <c r="M138" s="94" t="s">
        <v>1224</v>
      </c>
      <c r="N138" s="9" t="s">
        <v>1105</v>
      </c>
      <c r="O138" s="19">
        <v>1</v>
      </c>
      <c r="P138" s="19">
        <v>0</v>
      </c>
      <c r="Q138" s="19">
        <v>1</v>
      </c>
      <c r="R138" s="28">
        <v>0.25</v>
      </c>
      <c r="S138" s="14" t="s">
        <v>977</v>
      </c>
      <c r="T138" s="14" t="s">
        <v>981</v>
      </c>
      <c r="U138" s="14" t="s">
        <v>977</v>
      </c>
      <c r="V138" s="168">
        <v>998605399</v>
      </c>
      <c r="W138" s="168" t="b">
        <v>1</v>
      </c>
      <c r="X138" s="9" t="s">
        <v>1</v>
      </c>
      <c r="Y138" s="9" t="b">
        <v>1</v>
      </c>
      <c r="Z138" s="11" t="b">
        <v>1</v>
      </c>
      <c r="AA138" s="13" t="s">
        <v>693</v>
      </c>
      <c r="AB138" s="169" t="b">
        <v>0</v>
      </c>
      <c r="AC138" s="19">
        <v>0</v>
      </c>
      <c r="AD138" s="13" t="s">
        <v>697</v>
      </c>
      <c r="AE138" s="170" t="b">
        <v>1</v>
      </c>
      <c r="AF138" s="170" t="b">
        <v>1</v>
      </c>
      <c r="AG138" s="13" t="s">
        <v>724</v>
      </c>
      <c r="AH138" s="13" t="s">
        <v>697</v>
      </c>
      <c r="AI138" s="13" t="s">
        <v>705</v>
      </c>
      <c r="AJ138" s="20" t="s">
        <v>693</v>
      </c>
      <c r="AK138" s="13"/>
      <c r="AL138" s="13"/>
      <c r="AM138" s="13"/>
      <c r="AN138" s="13"/>
      <c r="AO138" s="20"/>
    </row>
    <row r="139" spans="1:41" x14ac:dyDescent="0.35">
      <c r="A139" s="9">
        <v>272</v>
      </c>
      <c r="B139" s="9" t="b">
        <v>0</v>
      </c>
      <c r="C139" s="9" t="b">
        <v>0</v>
      </c>
      <c r="D139" s="9">
        <v>0</v>
      </c>
      <c r="E139" s="9">
        <v>0</v>
      </c>
      <c r="F139" s="9">
        <v>106</v>
      </c>
      <c r="G139" s="9">
        <v>4</v>
      </c>
      <c r="H139" s="9" t="b">
        <v>0</v>
      </c>
      <c r="I139" s="9" t="b">
        <v>0</v>
      </c>
      <c r="J139" s="9">
        <v>129</v>
      </c>
      <c r="K139" s="9"/>
      <c r="L139" s="21">
        <v>106</v>
      </c>
      <c r="M139" s="94" t="s">
        <v>1224</v>
      </c>
      <c r="N139" s="9" t="s">
        <v>1106</v>
      </c>
      <c r="O139" s="19">
        <v>1</v>
      </c>
      <c r="P139" s="19">
        <v>0</v>
      </c>
      <c r="Q139" s="19">
        <v>1</v>
      </c>
      <c r="R139" s="28">
        <v>0.25</v>
      </c>
      <c r="S139" s="14" t="s">
        <v>977</v>
      </c>
      <c r="T139" s="14" t="s">
        <v>981</v>
      </c>
      <c r="U139" s="14" t="s">
        <v>987</v>
      </c>
      <c r="V139" s="168">
        <v>997938096</v>
      </c>
      <c r="W139" s="168" t="b">
        <v>0</v>
      </c>
      <c r="X139" s="9" t="s">
        <v>1</v>
      </c>
      <c r="Y139" s="9" t="b">
        <v>1</v>
      </c>
      <c r="Z139" s="11" t="b">
        <v>1</v>
      </c>
      <c r="AA139" s="13" t="s">
        <v>1</v>
      </c>
      <c r="AB139" s="169" t="b">
        <v>0</v>
      </c>
      <c r="AC139" s="19">
        <v>1</v>
      </c>
      <c r="AD139" s="13" t="s">
        <v>713</v>
      </c>
      <c r="AE139" s="170" t="b">
        <v>0</v>
      </c>
      <c r="AF139" s="170" t="b">
        <v>0</v>
      </c>
      <c r="AG139" s="13" t="s">
        <v>724</v>
      </c>
      <c r="AH139" s="13" t="s">
        <v>681</v>
      </c>
      <c r="AI139" s="13" t="s">
        <v>705</v>
      </c>
      <c r="AJ139" s="20" t="s">
        <v>731</v>
      </c>
      <c r="AK139" s="13"/>
      <c r="AL139" s="13"/>
      <c r="AM139" s="13"/>
      <c r="AN139" s="13"/>
      <c r="AO139" s="20"/>
    </row>
    <row r="140" spans="1:41" x14ac:dyDescent="0.35">
      <c r="A140" s="9">
        <v>136</v>
      </c>
      <c r="B140" s="9" t="b">
        <v>0</v>
      </c>
      <c r="C140" s="9" t="b">
        <v>0</v>
      </c>
      <c r="D140" s="9">
        <v>0</v>
      </c>
      <c r="E140" s="9">
        <v>0</v>
      </c>
      <c r="F140" s="9">
        <v>106</v>
      </c>
      <c r="G140" s="9">
        <v>5</v>
      </c>
      <c r="H140" s="9" t="b">
        <v>0</v>
      </c>
      <c r="I140" s="9" t="b">
        <v>0</v>
      </c>
      <c r="J140" s="9">
        <v>130</v>
      </c>
      <c r="K140" s="9"/>
      <c r="L140" s="21">
        <v>106</v>
      </c>
      <c r="M140" s="94" t="s">
        <v>1224</v>
      </c>
      <c r="N140" s="9" t="s">
        <v>1107</v>
      </c>
      <c r="O140" s="19">
        <v>1</v>
      </c>
      <c r="P140" s="19">
        <v>0</v>
      </c>
      <c r="Q140" s="19">
        <v>1</v>
      </c>
      <c r="R140" s="28">
        <v>0.25</v>
      </c>
      <c r="S140" s="14" t="s">
        <v>975</v>
      </c>
      <c r="T140" s="14" t="s">
        <v>976</v>
      </c>
      <c r="U140" s="14" t="s">
        <v>979</v>
      </c>
      <c r="V140" s="168">
        <v>994413881</v>
      </c>
      <c r="W140" s="168" t="b">
        <v>1</v>
      </c>
      <c r="X140" s="9" t="s">
        <v>1</v>
      </c>
      <c r="Y140" s="9" t="b">
        <v>1</v>
      </c>
      <c r="Z140" s="11" t="b">
        <v>1</v>
      </c>
      <c r="AA140" s="13" t="s">
        <v>727</v>
      </c>
      <c r="AB140" s="169" t="b">
        <v>1</v>
      </c>
      <c r="AC140" s="19">
        <v>0</v>
      </c>
      <c r="AD140" s="13" t="s">
        <v>665</v>
      </c>
      <c r="AE140" s="170" t="b">
        <v>0</v>
      </c>
      <c r="AF140" s="170" t="b">
        <v>0</v>
      </c>
      <c r="AG140" s="13" t="s">
        <v>685</v>
      </c>
      <c r="AH140" s="13" t="s">
        <v>681</v>
      </c>
      <c r="AI140" s="13" t="s">
        <v>705</v>
      </c>
      <c r="AJ140" s="20" t="s">
        <v>693</v>
      </c>
      <c r="AK140" s="13"/>
      <c r="AL140" s="13"/>
      <c r="AM140" s="13"/>
      <c r="AN140" s="13"/>
      <c r="AO140" s="20"/>
    </row>
    <row r="141" spans="1:41" x14ac:dyDescent="0.35">
      <c r="A141" s="9">
        <v>185</v>
      </c>
      <c r="B141" s="9" t="b">
        <v>0</v>
      </c>
      <c r="C141" s="9" t="b">
        <v>0</v>
      </c>
      <c r="D141" s="9">
        <v>0</v>
      </c>
      <c r="E141" s="9">
        <v>0</v>
      </c>
      <c r="F141" s="9">
        <v>106</v>
      </c>
      <c r="G141" s="9">
        <v>1</v>
      </c>
      <c r="H141" s="9" t="b">
        <v>1</v>
      </c>
      <c r="I141" s="9" t="b">
        <v>0</v>
      </c>
      <c r="J141" s="9">
        <v>131</v>
      </c>
      <c r="K141" s="9"/>
      <c r="L141" s="21">
        <v>106</v>
      </c>
      <c r="M141" s="94" t="s">
        <v>1224</v>
      </c>
      <c r="N141" s="9" t="s">
        <v>1108</v>
      </c>
      <c r="O141" s="19">
        <v>1</v>
      </c>
      <c r="P141" s="19">
        <v>0</v>
      </c>
      <c r="Q141" s="19">
        <v>1</v>
      </c>
      <c r="R141" s="28">
        <v>0.25</v>
      </c>
      <c r="S141" s="14" t="s">
        <v>975</v>
      </c>
      <c r="T141" s="14" t="s">
        <v>981</v>
      </c>
      <c r="U141" s="14" t="s">
        <v>977</v>
      </c>
      <c r="V141" s="168">
        <v>847574054</v>
      </c>
      <c r="W141" s="168" t="b">
        <v>1</v>
      </c>
      <c r="X141" s="9" t="s">
        <v>1</v>
      </c>
      <c r="Y141" s="9" t="b">
        <v>1</v>
      </c>
      <c r="Z141" s="11" t="b">
        <v>1</v>
      </c>
      <c r="AA141" s="13" t="s">
        <v>705</v>
      </c>
      <c r="AB141" s="169" t="b">
        <v>0</v>
      </c>
      <c r="AC141" s="19">
        <v>0</v>
      </c>
      <c r="AD141" s="13" t="s">
        <v>701</v>
      </c>
      <c r="AE141" s="170" t="b">
        <v>0</v>
      </c>
      <c r="AF141" s="170" t="b">
        <v>0</v>
      </c>
      <c r="AG141" s="13" t="s">
        <v>724</v>
      </c>
      <c r="AH141" s="13" t="s">
        <v>697</v>
      </c>
      <c r="AI141" s="13" t="s">
        <v>705</v>
      </c>
      <c r="AJ141" s="20" t="s">
        <v>693</v>
      </c>
      <c r="AK141" s="13"/>
      <c r="AL141" s="13"/>
      <c r="AM141" s="13"/>
      <c r="AN141" s="13"/>
      <c r="AO141" s="20"/>
    </row>
    <row r="142" spans="1:41" x14ac:dyDescent="0.35">
      <c r="A142" s="9">
        <v>146</v>
      </c>
      <c r="B142" s="9" t="b">
        <v>0</v>
      </c>
      <c r="C142" s="9" t="b">
        <v>1</v>
      </c>
      <c r="D142" s="9">
        <v>0</v>
      </c>
      <c r="E142" s="9">
        <v>0</v>
      </c>
      <c r="F142" s="9">
        <v>106</v>
      </c>
      <c r="G142" s="9">
        <v>2</v>
      </c>
      <c r="H142" s="9" t="b">
        <v>1</v>
      </c>
      <c r="I142" s="9" t="b">
        <v>0</v>
      </c>
      <c r="J142" s="9">
        <v>132</v>
      </c>
      <c r="K142" s="9"/>
      <c r="L142" s="21">
        <v>106</v>
      </c>
      <c r="M142" s="94" t="s">
        <v>1224</v>
      </c>
      <c r="N142" s="9" t="s">
        <v>1109</v>
      </c>
      <c r="O142" s="19">
        <v>1</v>
      </c>
      <c r="P142" s="19">
        <v>0</v>
      </c>
      <c r="Q142" s="19">
        <v>1</v>
      </c>
      <c r="R142" s="28">
        <v>0.25</v>
      </c>
      <c r="S142" s="14" t="s">
        <v>975</v>
      </c>
      <c r="T142" s="14" t="s">
        <v>981</v>
      </c>
      <c r="U142" s="14" t="s">
        <v>987</v>
      </c>
      <c r="V142" s="168">
        <v>828439041</v>
      </c>
      <c r="W142" s="168" t="b">
        <v>1</v>
      </c>
      <c r="X142" s="9" t="s">
        <v>1</v>
      </c>
      <c r="Y142" s="9" t="b">
        <v>1</v>
      </c>
      <c r="Z142" s="11" t="b">
        <v>1</v>
      </c>
      <c r="AA142" s="13" t="s">
        <v>681</v>
      </c>
      <c r="AB142" s="169" t="b">
        <v>0</v>
      </c>
      <c r="AC142" s="19">
        <v>2</v>
      </c>
      <c r="AD142" s="13" t="s">
        <v>693</v>
      </c>
      <c r="AE142" s="170" t="b">
        <v>1</v>
      </c>
      <c r="AF142" s="170" t="b">
        <v>0</v>
      </c>
      <c r="AG142" s="13" t="s">
        <v>724</v>
      </c>
      <c r="AH142" s="13" t="s">
        <v>681</v>
      </c>
      <c r="AI142" s="13" t="s">
        <v>727</v>
      </c>
      <c r="AJ142" s="20" t="s">
        <v>693</v>
      </c>
      <c r="AK142" s="13"/>
      <c r="AL142" s="13"/>
      <c r="AM142" s="13"/>
      <c r="AN142" s="13"/>
      <c r="AO142" s="20"/>
    </row>
    <row r="143" spans="1:41" x14ac:dyDescent="0.35">
      <c r="A143" s="9">
        <v>61</v>
      </c>
      <c r="B143" s="9" t="b">
        <v>0</v>
      </c>
      <c r="C143" s="9" t="b">
        <v>0</v>
      </c>
      <c r="D143" s="9">
        <v>0</v>
      </c>
      <c r="E143" s="9">
        <v>0</v>
      </c>
      <c r="F143" s="9">
        <v>106</v>
      </c>
      <c r="G143" s="9">
        <v>3</v>
      </c>
      <c r="H143" s="9" t="b">
        <v>1</v>
      </c>
      <c r="I143" s="9" t="b">
        <v>0</v>
      </c>
      <c r="J143" s="9">
        <v>133</v>
      </c>
      <c r="K143" s="9"/>
      <c r="L143" s="21">
        <v>106</v>
      </c>
      <c r="M143" s="94" t="s">
        <v>1224</v>
      </c>
      <c r="N143" s="9" t="s">
        <v>1110</v>
      </c>
      <c r="O143" s="19">
        <v>1</v>
      </c>
      <c r="P143" s="19">
        <v>0</v>
      </c>
      <c r="Q143" s="19">
        <v>1</v>
      </c>
      <c r="R143" s="28">
        <v>0.25</v>
      </c>
      <c r="S143" s="14" t="s">
        <v>977</v>
      </c>
      <c r="T143" s="14" t="s">
        <v>976</v>
      </c>
      <c r="U143" s="14" t="s">
        <v>987</v>
      </c>
      <c r="V143" s="168">
        <v>812917420</v>
      </c>
      <c r="W143" s="168" t="b">
        <v>1</v>
      </c>
      <c r="X143" s="9" t="s">
        <v>1</v>
      </c>
      <c r="Y143" s="9" t="b">
        <v>1</v>
      </c>
      <c r="Z143" s="11" t="b">
        <v>1</v>
      </c>
      <c r="AA143" s="13" t="s">
        <v>693</v>
      </c>
      <c r="AB143" s="169" t="b">
        <v>0</v>
      </c>
      <c r="AC143" s="19">
        <v>0</v>
      </c>
      <c r="AD143" s="13" t="s">
        <v>724</v>
      </c>
      <c r="AE143" s="170" t="b">
        <v>1</v>
      </c>
      <c r="AF143" s="170" t="b">
        <v>0</v>
      </c>
      <c r="AG143" s="13" t="s">
        <v>724</v>
      </c>
      <c r="AH143" s="13" t="s">
        <v>681</v>
      </c>
      <c r="AI143" s="13" t="s">
        <v>727</v>
      </c>
      <c r="AJ143" s="20" t="s">
        <v>693</v>
      </c>
      <c r="AK143" s="13"/>
      <c r="AL143" s="13"/>
      <c r="AM143" s="13"/>
      <c r="AN143" s="13"/>
      <c r="AO143" s="20"/>
    </row>
    <row r="144" spans="1:41" x14ac:dyDescent="0.35">
      <c r="A144" s="9">
        <v>141</v>
      </c>
      <c r="B144" s="9" t="b">
        <v>0</v>
      </c>
      <c r="C144" s="9" t="b">
        <v>0</v>
      </c>
      <c r="D144" s="9">
        <v>0</v>
      </c>
      <c r="E144" s="9">
        <v>0</v>
      </c>
      <c r="F144" s="9">
        <v>106</v>
      </c>
      <c r="G144" s="9">
        <v>4</v>
      </c>
      <c r="H144" s="9" t="b">
        <v>1</v>
      </c>
      <c r="I144" s="9" t="b">
        <v>0</v>
      </c>
      <c r="J144" s="9">
        <v>134</v>
      </c>
      <c r="K144" s="9"/>
      <c r="L144" s="21">
        <v>106</v>
      </c>
      <c r="M144" s="94" t="s">
        <v>1224</v>
      </c>
      <c r="N144" s="9" t="s">
        <v>1111</v>
      </c>
      <c r="O144" s="19">
        <v>1</v>
      </c>
      <c r="P144" s="19">
        <v>0</v>
      </c>
      <c r="Q144" s="19">
        <v>1</v>
      </c>
      <c r="R144" s="28">
        <v>0.25</v>
      </c>
      <c r="S144" s="14" t="s">
        <v>977</v>
      </c>
      <c r="T144" s="14" t="s">
        <v>976</v>
      </c>
      <c r="U144" s="14" t="s">
        <v>977</v>
      </c>
      <c r="V144" s="168">
        <v>725314329</v>
      </c>
      <c r="W144" s="168" t="b">
        <v>1</v>
      </c>
      <c r="X144" s="9" t="s">
        <v>1</v>
      </c>
      <c r="Y144" s="9" t="b">
        <v>1</v>
      </c>
      <c r="Z144" s="11" t="b">
        <v>1</v>
      </c>
      <c r="AA144" s="13" t="s">
        <v>685</v>
      </c>
      <c r="AB144" s="169" t="b">
        <v>1</v>
      </c>
      <c r="AC144" s="19">
        <v>1</v>
      </c>
      <c r="AD144" s="13" t="s">
        <v>713</v>
      </c>
      <c r="AE144" s="170" t="b">
        <v>0</v>
      </c>
      <c r="AF144" s="170" t="b">
        <v>0</v>
      </c>
      <c r="AG144" s="13" t="s">
        <v>685</v>
      </c>
      <c r="AH144" s="13" t="s">
        <v>681</v>
      </c>
      <c r="AI144" s="13" t="s">
        <v>705</v>
      </c>
      <c r="AJ144" s="20" t="s">
        <v>693</v>
      </c>
      <c r="AK144" s="13"/>
      <c r="AL144" s="13"/>
      <c r="AM144" s="13"/>
      <c r="AN144" s="13"/>
      <c r="AO144" s="20"/>
    </row>
    <row r="145" spans="1:41" x14ac:dyDescent="0.35">
      <c r="A145" s="9">
        <v>310</v>
      </c>
      <c r="B145" s="9" t="b">
        <v>0</v>
      </c>
      <c r="C145" s="9" t="b">
        <v>0</v>
      </c>
      <c r="D145" s="9">
        <v>0</v>
      </c>
      <c r="E145" s="9">
        <v>0</v>
      </c>
      <c r="F145" s="9">
        <v>106</v>
      </c>
      <c r="G145" s="9">
        <v>5</v>
      </c>
      <c r="H145" s="9" t="b">
        <v>1</v>
      </c>
      <c r="I145" s="9" t="b">
        <v>0</v>
      </c>
      <c r="J145" s="9">
        <v>135</v>
      </c>
      <c r="K145" s="9"/>
      <c r="L145" s="21">
        <v>106</v>
      </c>
      <c r="M145" s="94" t="s">
        <v>1224</v>
      </c>
      <c r="N145" s="9" t="s">
        <v>1112</v>
      </c>
      <c r="O145" s="19">
        <v>1</v>
      </c>
      <c r="P145" s="19">
        <v>0</v>
      </c>
      <c r="Q145" s="19">
        <v>1</v>
      </c>
      <c r="R145" s="28">
        <v>0.25</v>
      </c>
      <c r="S145" s="14" t="s">
        <v>975</v>
      </c>
      <c r="T145" s="14" t="s">
        <v>976</v>
      </c>
      <c r="U145" s="14" t="s">
        <v>977</v>
      </c>
      <c r="V145" s="168">
        <v>648097187</v>
      </c>
      <c r="W145" s="168" t="b">
        <v>1</v>
      </c>
      <c r="X145" s="9" t="s">
        <v>1</v>
      </c>
      <c r="Y145" s="9" t="b">
        <v>1</v>
      </c>
      <c r="Z145" s="11" t="b">
        <v>1</v>
      </c>
      <c r="AA145" s="13" t="s">
        <v>681</v>
      </c>
      <c r="AB145" s="169" t="b">
        <v>0</v>
      </c>
      <c r="AC145" s="19">
        <v>1</v>
      </c>
      <c r="AD145" s="13" t="s">
        <v>697</v>
      </c>
      <c r="AE145" s="170" t="b">
        <v>0</v>
      </c>
      <c r="AF145" s="170" t="b">
        <v>1</v>
      </c>
      <c r="AG145" s="13" t="s">
        <v>724</v>
      </c>
      <c r="AH145" s="13" t="s">
        <v>681</v>
      </c>
      <c r="AI145" s="13" t="s">
        <v>727</v>
      </c>
      <c r="AJ145" s="20" t="s">
        <v>693</v>
      </c>
      <c r="AK145" s="13"/>
      <c r="AL145" s="13"/>
      <c r="AM145" s="13"/>
      <c r="AN145" s="13"/>
      <c r="AO145" s="20"/>
    </row>
    <row r="146" spans="1:41" x14ac:dyDescent="0.35">
      <c r="A146" s="9">
        <v>41</v>
      </c>
      <c r="B146" s="9" t="b">
        <v>0</v>
      </c>
      <c r="C146" s="9" t="b">
        <v>0</v>
      </c>
      <c r="D146" s="9">
        <v>0</v>
      </c>
      <c r="E146" s="9">
        <v>0</v>
      </c>
      <c r="F146" s="9">
        <v>106</v>
      </c>
      <c r="G146" s="9">
        <v>1</v>
      </c>
      <c r="H146" s="9" t="b">
        <v>0</v>
      </c>
      <c r="I146" s="9" t="b">
        <v>0</v>
      </c>
      <c r="J146" s="9">
        <v>136</v>
      </c>
      <c r="K146" s="9"/>
      <c r="L146" s="21">
        <v>106</v>
      </c>
      <c r="M146" s="94" t="s">
        <v>1224</v>
      </c>
      <c r="N146" s="9" t="s">
        <v>1113</v>
      </c>
      <c r="O146" s="19">
        <v>1</v>
      </c>
      <c r="P146" s="19">
        <v>0</v>
      </c>
      <c r="Q146" s="19">
        <v>1</v>
      </c>
      <c r="R146" s="28">
        <v>0.25</v>
      </c>
      <c r="S146" s="14" t="s">
        <v>977</v>
      </c>
      <c r="T146" s="14" t="s">
        <v>976</v>
      </c>
      <c r="U146" s="14" t="s">
        <v>987</v>
      </c>
      <c r="V146" s="168">
        <v>626175680</v>
      </c>
      <c r="W146" s="168" t="b">
        <v>0</v>
      </c>
      <c r="X146" s="9" t="s">
        <v>1</v>
      </c>
      <c r="Y146" s="9" t="b">
        <v>1</v>
      </c>
      <c r="Z146" s="11" t="b">
        <v>1</v>
      </c>
      <c r="AA146" s="13" t="s">
        <v>1</v>
      </c>
      <c r="AB146" s="169" t="b">
        <v>0</v>
      </c>
      <c r="AC146" s="19">
        <v>1</v>
      </c>
      <c r="AD146" s="13" t="s">
        <v>713</v>
      </c>
      <c r="AE146" s="170" t="b">
        <v>0</v>
      </c>
      <c r="AF146" s="170" t="b">
        <v>0</v>
      </c>
      <c r="AG146" s="13" t="s">
        <v>724</v>
      </c>
      <c r="AH146" s="13" t="s">
        <v>697</v>
      </c>
      <c r="AI146" s="13" t="s">
        <v>705</v>
      </c>
      <c r="AJ146" s="20" t="s">
        <v>693</v>
      </c>
      <c r="AK146" s="13"/>
      <c r="AL146" s="13"/>
      <c r="AM146" s="13"/>
      <c r="AN146" s="13"/>
      <c r="AO146" s="20"/>
    </row>
    <row r="147" spans="1:41" x14ac:dyDescent="0.35">
      <c r="A147" s="9">
        <v>37</v>
      </c>
      <c r="B147" s="9" t="b">
        <v>0</v>
      </c>
      <c r="C147" s="9" t="b">
        <v>1</v>
      </c>
      <c r="D147" s="9">
        <v>0</v>
      </c>
      <c r="E147" s="9">
        <v>0</v>
      </c>
      <c r="F147" s="9">
        <v>106</v>
      </c>
      <c r="G147" s="9">
        <v>2</v>
      </c>
      <c r="H147" s="9" t="b">
        <v>0</v>
      </c>
      <c r="I147" s="9" t="b">
        <v>0</v>
      </c>
      <c r="J147" s="9">
        <v>137</v>
      </c>
      <c r="K147" s="9"/>
      <c r="L147" s="21">
        <v>106</v>
      </c>
      <c r="M147" s="94" t="s">
        <v>1224</v>
      </c>
      <c r="N147" s="9" t="s">
        <v>1114</v>
      </c>
      <c r="O147" s="19">
        <v>1</v>
      </c>
      <c r="P147" s="19">
        <v>0</v>
      </c>
      <c r="Q147" s="19">
        <v>1</v>
      </c>
      <c r="R147" s="28">
        <v>0.25</v>
      </c>
      <c r="S147" s="14" t="s">
        <v>975</v>
      </c>
      <c r="T147" s="14" t="s">
        <v>976</v>
      </c>
      <c r="U147" s="14" t="s">
        <v>979</v>
      </c>
      <c r="V147" s="168">
        <v>591387787</v>
      </c>
      <c r="W147" s="168" t="b">
        <v>1</v>
      </c>
      <c r="X147" s="9" t="s">
        <v>1</v>
      </c>
      <c r="Y147" s="9" t="b">
        <v>1</v>
      </c>
      <c r="Z147" s="11" t="b">
        <v>1</v>
      </c>
      <c r="AA147" s="13" t="s">
        <v>693</v>
      </c>
      <c r="AB147" s="169" t="b">
        <v>0</v>
      </c>
      <c r="AC147" s="19">
        <v>0</v>
      </c>
      <c r="AD147" s="13" t="s">
        <v>705</v>
      </c>
      <c r="AE147" s="170" t="b">
        <v>1</v>
      </c>
      <c r="AF147" s="170" t="b">
        <v>0</v>
      </c>
      <c r="AG147" s="13" t="s">
        <v>685</v>
      </c>
      <c r="AH147" s="13" t="s">
        <v>681</v>
      </c>
      <c r="AI147" s="13" t="s">
        <v>705</v>
      </c>
      <c r="AJ147" s="20" t="s">
        <v>693</v>
      </c>
      <c r="AK147" s="13"/>
      <c r="AL147" s="13"/>
      <c r="AM147" s="13"/>
      <c r="AN147" s="13"/>
      <c r="AO147" s="20"/>
    </row>
    <row r="148" spans="1:41" x14ac:dyDescent="0.35">
      <c r="A148" s="9">
        <v>84</v>
      </c>
      <c r="B148" s="9" t="b">
        <v>0</v>
      </c>
      <c r="C148" s="9" t="b">
        <v>1</v>
      </c>
      <c r="D148" s="9">
        <v>0</v>
      </c>
      <c r="E148" s="9">
        <v>0</v>
      </c>
      <c r="F148" s="9">
        <v>106</v>
      </c>
      <c r="G148" s="9">
        <v>3</v>
      </c>
      <c r="H148" s="9" t="b">
        <v>0</v>
      </c>
      <c r="I148" s="9" t="b">
        <v>0</v>
      </c>
      <c r="J148" s="9">
        <v>138</v>
      </c>
      <c r="K148" s="9"/>
      <c r="L148" s="21">
        <v>106</v>
      </c>
      <c r="M148" s="94" t="s">
        <v>1224</v>
      </c>
      <c r="N148" s="9" t="s">
        <v>1115</v>
      </c>
      <c r="O148" s="19">
        <v>1</v>
      </c>
      <c r="P148" s="19">
        <v>0</v>
      </c>
      <c r="Q148" s="19">
        <v>1</v>
      </c>
      <c r="R148" s="28">
        <v>0.25</v>
      </c>
      <c r="S148" s="14" t="s">
        <v>975</v>
      </c>
      <c r="T148" s="14" t="s">
        <v>976</v>
      </c>
      <c r="U148" s="14" t="s">
        <v>977</v>
      </c>
      <c r="V148" s="168">
        <v>566215399</v>
      </c>
      <c r="W148" s="168" t="b">
        <v>1</v>
      </c>
      <c r="X148" s="9" t="s">
        <v>1</v>
      </c>
      <c r="Y148" s="9" t="b">
        <v>1</v>
      </c>
      <c r="Z148" s="11" t="b">
        <v>1</v>
      </c>
      <c r="AA148" s="13" t="s">
        <v>681</v>
      </c>
      <c r="AB148" s="169" t="b">
        <v>0</v>
      </c>
      <c r="AC148" s="19">
        <v>0</v>
      </c>
      <c r="AD148" s="13" t="s">
        <v>693</v>
      </c>
      <c r="AE148" s="170" t="b">
        <v>1</v>
      </c>
      <c r="AF148" s="170" t="b">
        <v>0</v>
      </c>
      <c r="AG148" s="13" t="s">
        <v>724</v>
      </c>
      <c r="AH148" s="13" t="s">
        <v>681</v>
      </c>
      <c r="AI148" s="13" t="s">
        <v>727</v>
      </c>
      <c r="AJ148" s="20" t="s">
        <v>693</v>
      </c>
      <c r="AK148" s="13"/>
      <c r="AL148" s="13"/>
      <c r="AM148" s="13"/>
      <c r="AN148" s="13"/>
      <c r="AO148" s="20"/>
    </row>
    <row r="149" spans="1:41" x14ac:dyDescent="0.35">
      <c r="A149" s="9">
        <v>119</v>
      </c>
      <c r="B149" s="9" t="b">
        <v>0</v>
      </c>
      <c r="C149" s="9" t="b">
        <v>0</v>
      </c>
      <c r="D149" s="9">
        <v>0</v>
      </c>
      <c r="E149" s="9">
        <v>0</v>
      </c>
      <c r="F149" s="9">
        <v>106</v>
      </c>
      <c r="G149" s="9">
        <v>4</v>
      </c>
      <c r="H149" s="9" t="b">
        <v>0</v>
      </c>
      <c r="I149" s="9" t="b">
        <v>0</v>
      </c>
      <c r="J149" s="9">
        <v>139</v>
      </c>
      <c r="K149" s="9"/>
      <c r="L149" s="21">
        <v>106</v>
      </c>
      <c r="M149" s="94" t="s">
        <v>1224</v>
      </c>
      <c r="N149" s="9" t="s">
        <v>1116</v>
      </c>
      <c r="O149" s="19">
        <v>1</v>
      </c>
      <c r="P149" s="19">
        <v>0</v>
      </c>
      <c r="Q149" s="19">
        <v>1</v>
      </c>
      <c r="R149" s="28">
        <v>0.25</v>
      </c>
      <c r="S149" s="14" t="s">
        <v>975</v>
      </c>
      <c r="T149" s="14" t="s">
        <v>976</v>
      </c>
      <c r="U149" s="14" t="s">
        <v>977</v>
      </c>
      <c r="V149" s="168">
        <v>557384449</v>
      </c>
      <c r="W149" s="168" t="b">
        <v>1</v>
      </c>
      <c r="X149" s="9" t="s">
        <v>1</v>
      </c>
      <c r="Y149" s="9" t="b">
        <v>1</v>
      </c>
      <c r="Z149" s="11" t="b">
        <v>1</v>
      </c>
      <c r="AA149" s="13" t="s">
        <v>681</v>
      </c>
      <c r="AB149" s="169" t="b">
        <v>0</v>
      </c>
      <c r="AC149" s="19">
        <v>0</v>
      </c>
      <c r="AD149" s="13" t="s">
        <v>693</v>
      </c>
      <c r="AE149" s="170" t="b">
        <v>1</v>
      </c>
      <c r="AF149" s="170" t="b">
        <v>0</v>
      </c>
      <c r="AG149" s="13" t="s">
        <v>724</v>
      </c>
      <c r="AH149" s="13" t="s">
        <v>681</v>
      </c>
      <c r="AI149" s="13" t="s">
        <v>727</v>
      </c>
      <c r="AJ149" s="20" t="s">
        <v>693</v>
      </c>
      <c r="AK149" s="13"/>
      <c r="AL149" s="13"/>
      <c r="AM149" s="13"/>
      <c r="AN149" s="13"/>
      <c r="AO149" s="20"/>
    </row>
    <row r="150" spans="1:41" x14ac:dyDescent="0.35">
      <c r="A150" s="9">
        <v>160</v>
      </c>
      <c r="B150" s="9" t="b">
        <v>0</v>
      </c>
      <c r="C150" s="9" t="b">
        <v>0</v>
      </c>
      <c r="D150" s="9">
        <v>0</v>
      </c>
      <c r="E150" s="9">
        <v>0</v>
      </c>
      <c r="F150" s="9">
        <v>106</v>
      </c>
      <c r="G150" s="9">
        <v>5</v>
      </c>
      <c r="H150" s="9" t="b">
        <v>0</v>
      </c>
      <c r="I150" s="9" t="b">
        <v>0</v>
      </c>
      <c r="J150" s="9">
        <v>140</v>
      </c>
      <c r="K150" s="9"/>
      <c r="L150" s="21">
        <v>106</v>
      </c>
      <c r="M150" s="94" t="s">
        <v>1224</v>
      </c>
      <c r="N150" s="9" t="s">
        <v>1117</v>
      </c>
      <c r="O150" s="19">
        <v>1</v>
      </c>
      <c r="P150" s="19">
        <v>0</v>
      </c>
      <c r="Q150" s="19">
        <v>1</v>
      </c>
      <c r="R150" s="28">
        <v>0.25</v>
      </c>
      <c r="S150" s="14" t="s">
        <v>975</v>
      </c>
      <c r="T150" s="14" t="s">
        <v>976</v>
      </c>
      <c r="U150" s="14" t="s">
        <v>977</v>
      </c>
      <c r="V150" s="168">
        <v>524742831</v>
      </c>
      <c r="W150" s="168" t="b">
        <v>1</v>
      </c>
      <c r="X150" s="9" t="s">
        <v>1</v>
      </c>
      <c r="Y150" s="9" t="b">
        <v>1</v>
      </c>
      <c r="Z150" s="11" t="b">
        <v>1</v>
      </c>
      <c r="AA150" s="13" t="s">
        <v>681</v>
      </c>
      <c r="AB150" s="169" t="b">
        <v>0</v>
      </c>
      <c r="AC150" s="19">
        <v>1</v>
      </c>
      <c r="AD150" s="13" t="s">
        <v>701</v>
      </c>
      <c r="AE150" s="170" t="b">
        <v>0</v>
      </c>
      <c r="AF150" s="170" t="b">
        <v>0</v>
      </c>
      <c r="AG150" s="13" t="s">
        <v>685</v>
      </c>
      <c r="AH150" s="13" t="s">
        <v>681</v>
      </c>
      <c r="AI150" s="13" t="s">
        <v>705</v>
      </c>
      <c r="AJ150" s="20" t="s">
        <v>693</v>
      </c>
      <c r="AK150" s="13"/>
      <c r="AL150" s="13"/>
      <c r="AM150" s="13"/>
      <c r="AN150" s="13"/>
      <c r="AO150" s="20"/>
    </row>
    <row r="151" spans="1:41" s="10" customFormat="1" x14ac:dyDescent="0.35">
      <c r="A151" s="9">
        <v>191</v>
      </c>
      <c r="B151" s="9" t="b">
        <v>0</v>
      </c>
      <c r="C151" s="9" t="b">
        <v>1</v>
      </c>
      <c r="D151" s="9">
        <v>0</v>
      </c>
      <c r="E151" s="9">
        <v>0</v>
      </c>
      <c r="F151" s="9">
        <v>106</v>
      </c>
      <c r="G151" s="9">
        <v>1</v>
      </c>
      <c r="H151" s="9" t="b">
        <v>1</v>
      </c>
      <c r="I151" s="9" t="b">
        <v>0</v>
      </c>
      <c r="J151" s="9">
        <v>141</v>
      </c>
      <c r="K151" s="9"/>
      <c r="L151" s="21">
        <v>106</v>
      </c>
      <c r="M151" s="94" t="s">
        <v>1224</v>
      </c>
      <c r="N151" s="9" t="s">
        <v>1118</v>
      </c>
      <c r="O151" s="19">
        <v>1</v>
      </c>
      <c r="P151" s="19">
        <v>0</v>
      </c>
      <c r="Q151" s="19">
        <v>1</v>
      </c>
      <c r="R151" s="28">
        <v>0.25</v>
      </c>
      <c r="S151" s="14" t="s">
        <v>977</v>
      </c>
      <c r="T151" s="14" t="s">
        <v>976</v>
      </c>
      <c r="U151" s="14" t="s">
        <v>987</v>
      </c>
      <c r="V151" s="168">
        <v>521991843</v>
      </c>
      <c r="W151" s="168" t="b">
        <v>0</v>
      </c>
      <c r="X151" s="9" t="s">
        <v>1</v>
      </c>
      <c r="Y151" s="9" t="b">
        <v>1</v>
      </c>
      <c r="Z151" s="11" t="b">
        <v>1</v>
      </c>
      <c r="AA151" s="13" t="s">
        <v>1</v>
      </c>
      <c r="AB151" s="169" t="b">
        <v>0</v>
      </c>
      <c r="AC151" s="19">
        <v>1</v>
      </c>
      <c r="AD151" s="13" t="s">
        <v>677</v>
      </c>
      <c r="AE151" s="170" t="b">
        <v>0</v>
      </c>
      <c r="AF151" s="170" t="b">
        <v>0</v>
      </c>
      <c r="AG151" s="13" t="s">
        <v>724</v>
      </c>
      <c r="AH151" s="13" t="s">
        <v>681</v>
      </c>
      <c r="AI151" s="13" t="s">
        <v>727</v>
      </c>
      <c r="AJ151" s="20" t="s">
        <v>693</v>
      </c>
      <c r="AK151" s="13"/>
      <c r="AL151" s="13"/>
      <c r="AM151" s="13"/>
      <c r="AN151" s="13"/>
      <c r="AO151" s="20"/>
    </row>
    <row r="152" spans="1:41" x14ac:dyDescent="0.35">
      <c r="A152" s="9">
        <v>188</v>
      </c>
      <c r="B152" s="9" t="b">
        <v>0</v>
      </c>
      <c r="C152" s="9" t="b">
        <v>1</v>
      </c>
      <c r="D152" s="9">
        <v>0</v>
      </c>
      <c r="E152" s="9">
        <v>0</v>
      </c>
      <c r="F152" s="9">
        <v>106</v>
      </c>
      <c r="G152" s="9">
        <v>2</v>
      </c>
      <c r="H152" s="9" t="b">
        <v>1</v>
      </c>
      <c r="I152" s="9" t="b">
        <v>0</v>
      </c>
      <c r="J152" s="9">
        <v>142</v>
      </c>
      <c r="K152" s="9"/>
      <c r="L152" s="21">
        <v>106</v>
      </c>
      <c r="M152" s="94" t="s">
        <v>1224</v>
      </c>
      <c r="N152" s="9" t="s">
        <v>1119</v>
      </c>
      <c r="O152" s="19">
        <v>1</v>
      </c>
      <c r="P152" s="19">
        <v>0</v>
      </c>
      <c r="Q152" s="19">
        <v>1</v>
      </c>
      <c r="R152" s="28">
        <v>0.25</v>
      </c>
      <c r="S152" s="14" t="s">
        <v>975</v>
      </c>
      <c r="T152" s="14" t="s">
        <v>981</v>
      </c>
      <c r="U152" s="14" t="s">
        <v>987</v>
      </c>
      <c r="V152" s="168">
        <v>441744823</v>
      </c>
      <c r="W152" s="168" t="b">
        <v>1</v>
      </c>
      <c r="X152" s="9" t="s">
        <v>1</v>
      </c>
      <c r="Y152" s="9" t="b">
        <v>1</v>
      </c>
      <c r="Z152" s="11" t="b">
        <v>1</v>
      </c>
      <c r="AA152" s="13" t="s">
        <v>681</v>
      </c>
      <c r="AB152" s="169" t="b">
        <v>0</v>
      </c>
      <c r="AC152" s="19">
        <v>1</v>
      </c>
      <c r="AD152" s="13" t="s">
        <v>693</v>
      </c>
      <c r="AE152" s="170" t="b">
        <v>1</v>
      </c>
      <c r="AF152" s="170" t="b">
        <v>0</v>
      </c>
      <c r="AG152" s="13" t="s">
        <v>685</v>
      </c>
      <c r="AH152" s="13" t="s">
        <v>681</v>
      </c>
      <c r="AI152" s="13" t="s">
        <v>705</v>
      </c>
      <c r="AJ152" s="20" t="s">
        <v>693</v>
      </c>
      <c r="AK152" s="13"/>
      <c r="AL152" s="13"/>
      <c r="AM152" s="13"/>
      <c r="AN152" s="13"/>
      <c r="AO152" s="20"/>
    </row>
    <row r="153" spans="1:41" x14ac:dyDescent="0.35">
      <c r="A153" s="9">
        <v>36</v>
      </c>
      <c r="B153" s="9" t="b">
        <v>0</v>
      </c>
      <c r="C153" s="9" t="b">
        <v>0</v>
      </c>
      <c r="D153" s="9">
        <v>0</v>
      </c>
      <c r="E153" s="9">
        <v>0</v>
      </c>
      <c r="F153" s="9">
        <v>106</v>
      </c>
      <c r="G153" s="9">
        <v>3</v>
      </c>
      <c r="H153" s="9" t="b">
        <v>1</v>
      </c>
      <c r="I153" s="9" t="b">
        <v>0</v>
      </c>
      <c r="J153" s="9">
        <v>143</v>
      </c>
      <c r="K153" s="9"/>
      <c r="L153" s="21">
        <v>106</v>
      </c>
      <c r="M153" s="94" t="s">
        <v>1224</v>
      </c>
      <c r="N153" s="9" t="s">
        <v>1120</v>
      </c>
      <c r="O153" s="19">
        <v>1</v>
      </c>
      <c r="P153" s="19">
        <v>0</v>
      </c>
      <c r="Q153" s="19">
        <v>1</v>
      </c>
      <c r="R153" s="28">
        <v>0.25</v>
      </c>
      <c r="S153" s="14" t="s">
        <v>975</v>
      </c>
      <c r="T153" s="14" t="s">
        <v>981</v>
      </c>
      <c r="U153" s="14" t="s">
        <v>987</v>
      </c>
      <c r="V153" s="168">
        <v>427218646</v>
      </c>
      <c r="W153" s="168" t="b">
        <v>1</v>
      </c>
      <c r="X153" s="9" t="s">
        <v>1</v>
      </c>
      <c r="Y153" s="9" t="b">
        <v>1</v>
      </c>
      <c r="Z153" s="11" t="b">
        <v>1</v>
      </c>
      <c r="AA153" s="13" t="s">
        <v>681</v>
      </c>
      <c r="AB153" s="169" t="b">
        <v>0</v>
      </c>
      <c r="AC153" s="19">
        <v>0</v>
      </c>
      <c r="AD153" s="13" t="s">
        <v>705</v>
      </c>
      <c r="AE153" s="170" t="b">
        <v>1</v>
      </c>
      <c r="AF153" s="170" t="b">
        <v>0</v>
      </c>
      <c r="AG153" s="13" t="s">
        <v>724</v>
      </c>
      <c r="AH153" s="13" t="s">
        <v>681</v>
      </c>
      <c r="AI153" s="13" t="s">
        <v>705</v>
      </c>
      <c r="AJ153" s="20" t="s">
        <v>731</v>
      </c>
      <c r="AK153" s="13"/>
      <c r="AL153" s="13"/>
      <c r="AM153" s="13"/>
      <c r="AN153" s="13"/>
      <c r="AO153" s="20"/>
    </row>
    <row r="154" spans="1:41" x14ac:dyDescent="0.35">
      <c r="A154" s="9">
        <v>274</v>
      </c>
      <c r="B154" s="9" t="b">
        <v>0</v>
      </c>
      <c r="C154" s="9" t="b">
        <v>0</v>
      </c>
      <c r="D154" s="9">
        <v>0</v>
      </c>
      <c r="E154" s="9">
        <v>0</v>
      </c>
      <c r="F154" s="9">
        <v>106</v>
      </c>
      <c r="G154" s="9">
        <v>4</v>
      </c>
      <c r="H154" s="9" t="b">
        <v>1</v>
      </c>
      <c r="I154" s="9" t="b">
        <v>0</v>
      </c>
      <c r="J154" s="9">
        <v>144</v>
      </c>
      <c r="K154" s="9"/>
      <c r="L154" s="21">
        <v>106</v>
      </c>
      <c r="M154" s="94" t="s">
        <v>1224</v>
      </c>
      <c r="N154" s="9" t="s">
        <v>1121</v>
      </c>
      <c r="O154" s="19">
        <v>1</v>
      </c>
      <c r="P154" s="19">
        <v>0</v>
      </c>
      <c r="Q154" s="19">
        <v>1</v>
      </c>
      <c r="R154" s="28">
        <v>0.25</v>
      </c>
      <c r="S154" s="14" t="s">
        <v>975</v>
      </c>
      <c r="T154" s="14" t="s">
        <v>981</v>
      </c>
      <c r="U154" s="14" t="s">
        <v>977</v>
      </c>
      <c r="V154" s="168">
        <v>384085284</v>
      </c>
      <c r="W154" s="168" t="b">
        <v>1</v>
      </c>
      <c r="X154" s="9" t="s">
        <v>1</v>
      </c>
      <c r="Y154" s="9" t="b">
        <v>1</v>
      </c>
      <c r="Z154" s="11" t="b">
        <v>1</v>
      </c>
      <c r="AA154" s="13" t="s">
        <v>681</v>
      </c>
      <c r="AB154" s="169" t="b">
        <v>0</v>
      </c>
      <c r="AC154" s="19">
        <v>0</v>
      </c>
      <c r="AD154" s="13" t="s">
        <v>701</v>
      </c>
      <c r="AE154" s="170" t="b">
        <v>0</v>
      </c>
      <c r="AF154" s="170" t="b">
        <v>0</v>
      </c>
      <c r="AG154" s="13" t="s">
        <v>724</v>
      </c>
      <c r="AH154" s="13" t="s">
        <v>681</v>
      </c>
      <c r="AI154" s="13" t="s">
        <v>727</v>
      </c>
      <c r="AJ154" s="20" t="s">
        <v>693</v>
      </c>
      <c r="AK154" s="13"/>
      <c r="AL154" s="13"/>
      <c r="AM154" s="13"/>
      <c r="AN154" s="13"/>
      <c r="AO154" s="20"/>
    </row>
    <row r="155" spans="1:41" x14ac:dyDescent="0.35">
      <c r="A155" s="9">
        <v>49</v>
      </c>
      <c r="B155" s="9" t="b">
        <v>0</v>
      </c>
      <c r="C155" s="9" t="b">
        <v>0</v>
      </c>
      <c r="D155" s="9">
        <v>0</v>
      </c>
      <c r="E155" s="9">
        <v>0</v>
      </c>
      <c r="F155" s="9">
        <v>106</v>
      </c>
      <c r="G155" s="9">
        <v>5</v>
      </c>
      <c r="H155" s="9" t="b">
        <v>1</v>
      </c>
      <c r="I155" s="9" t="b">
        <v>0</v>
      </c>
      <c r="J155" s="9">
        <v>145</v>
      </c>
      <c r="K155" s="9"/>
      <c r="L155" s="21">
        <v>106</v>
      </c>
      <c r="M155" s="94" t="s">
        <v>1224</v>
      </c>
      <c r="N155" s="9" t="s">
        <v>1122</v>
      </c>
      <c r="O155" s="19">
        <v>1</v>
      </c>
      <c r="P155" s="19">
        <v>0</v>
      </c>
      <c r="Q155" s="19">
        <v>1</v>
      </c>
      <c r="R155" s="28">
        <v>0.25</v>
      </c>
      <c r="S155" s="14" t="s">
        <v>975</v>
      </c>
      <c r="T155" s="14" t="s">
        <v>976</v>
      </c>
      <c r="U155" s="14" t="s">
        <v>977</v>
      </c>
      <c r="V155" s="168">
        <v>376180928</v>
      </c>
      <c r="W155" s="168" t="b">
        <v>1</v>
      </c>
      <c r="X155" s="9" t="s">
        <v>1</v>
      </c>
      <c r="Y155" s="9" t="b">
        <v>1</v>
      </c>
      <c r="Z155" s="11" t="b">
        <v>1</v>
      </c>
      <c r="AA155" s="13" t="s">
        <v>727</v>
      </c>
      <c r="AB155" s="169" t="b">
        <v>1</v>
      </c>
      <c r="AC155" s="19">
        <v>0</v>
      </c>
      <c r="AD155" s="13" t="s">
        <v>724</v>
      </c>
      <c r="AE155" s="170" t="b">
        <v>1</v>
      </c>
      <c r="AF155" s="170" t="b">
        <v>0</v>
      </c>
      <c r="AG155" s="13" t="s">
        <v>724</v>
      </c>
      <c r="AH155" s="13" t="s">
        <v>681</v>
      </c>
      <c r="AI155" s="13" t="s">
        <v>727</v>
      </c>
      <c r="AJ155" s="20" t="s">
        <v>693</v>
      </c>
      <c r="AK155" s="13"/>
      <c r="AL155" s="13"/>
      <c r="AM155" s="13"/>
      <c r="AN155" s="13"/>
      <c r="AO155" s="20"/>
    </row>
    <row r="156" spans="1:41" x14ac:dyDescent="0.35">
      <c r="A156" s="9">
        <v>267</v>
      </c>
      <c r="B156" s="9" t="b">
        <v>0</v>
      </c>
      <c r="C156" s="9" t="b">
        <v>0</v>
      </c>
      <c r="D156" s="9">
        <v>0</v>
      </c>
      <c r="E156" s="9">
        <v>0</v>
      </c>
      <c r="F156" s="9">
        <v>106</v>
      </c>
      <c r="G156" s="9">
        <v>1</v>
      </c>
      <c r="H156" s="9" t="b">
        <v>0</v>
      </c>
      <c r="I156" s="9" t="b">
        <v>0</v>
      </c>
      <c r="J156" s="9">
        <v>146</v>
      </c>
      <c r="K156" s="9"/>
      <c r="L156" s="21">
        <v>106</v>
      </c>
      <c r="M156" s="94" t="s">
        <v>1224</v>
      </c>
      <c r="N156" s="9" t="s">
        <v>1123</v>
      </c>
      <c r="O156" s="19">
        <v>1</v>
      </c>
      <c r="P156" s="19">
        <v>0</v>
      </c>
      <c r="Q156" s="19">
        <v>1</v>
      </c>
      <c r="R156" s="28">
        <v>0.25</v>
      </c>
      <c r="S156" s="14" t="s">
        <v>977</v>
      </c>
      <c r="T156" s="14" t="s">
        <v>981</v>
      </c>
      <c r="U156" s="14" t="s">
        <v>979</v>
      </c>
      <c r="V156" s="168">
        <v>332641280</v>
      </c>
      <c r="W156" s="168" t="b">
        <v>1</v>
      </c>
      <c r="X156" s="9" t="s">
        <v>1</v>
      </c>
      <c r="Y156" s="9" t="b">
        <v>1</v>
      </c>
      <c r="Z156" s="11" t="b">
        <v>1</v>
      </c>
      <c r="AA156" s="13" t="s">
        <v>681</v>
      </c>
      <c r="AB156" s="169" t="b">
        <v>0</v>
      </c>
      <c r="AC156" s="19">
        <v>2</v>
      </c>
      <c r="AD156" s="13" t="s">
        <v>724</v>
      </c>
      <c r="AE156" s="170" t="b">
        <v>1</v>
      </c>
      <c r="AF156" s="170" t="b">
        <v>0</v>
      </c>
      <c r="AG156" s="13" t="s">
        <v>724</v>
      </c>
      <c r="AH156" s="13" t="s">
        <v>681</v>
      </c>
      <c r="AI156" s="13" t="s">
        <v>705</v>
      </c>
      <c r="AJ156" s="20" t="s">
        <v>731</v>
      </c>
      <c r="AK156" s="13"/>
      <c r="AL156" s="13"/>
      <c r="AM156" s="13"/>
      <c r="AN156" s="13"/>
      <c r="AO156" s="20"/>
    </row>
    <row r="157" spans="1:41" x14ac:dyDescent="0.35">
      <c r="A157" s="9">
        <v>194</v>
      </c>
      <c r="B157" s="9" t="b">
        <v>0</v>
      </c>
      <c r="C157" s="9" t="b">
        <v>0</v>
      </c>
      <c r="D157" s="9">
        <v>0</v>
      </c>
      <c r="E157" s="9">
        <v>0</v>
      </c>
      <c r="F157" s="9">
        <v>106</v>
      </c>
      <c r="G157" s="9">
        <v>2</v>
      </c>
      <c r="H157" s="9" t="b">
        <v>0</v>
      </c>
      <c r="I157" s="9" t="b">
        <v>0</v>
      </c>
      <c r="J157" s="9">
        <v>147</v>
      </c>
      <c r="K157" s="9"/>
      <c r="L157" s="21">
        <v>106</v>
      </c>
      <c r="M157" s="94" t="s">
        <v>1224</v>
      </c>
      <c r="N157" s="9" t="s">
        <v>1124</v>
      </c>
      <c r="O157" s="19">
        <v>1</v>
      </c>
      <c r="P157" s="19">
        <v>0</v>
      </c>
      <c r="Q157" s="19">
        <v>1</v>
      </c>
      <c r="R157" s="28">
        <v>0.25</v>
      </c>
      <c r="S157" s="14" t="s">
        <v>975</v>
      </c>
      <c r="T157" s="14" t="s">
        <v>976</v>
      </c>
      <c r="U157" s="14" t="s">
        <v>987</v>
      </c>
      <c r="V157" s="168">
        <v>321805383</v>
      </c>
      <c r="W157" s="168" t="b">
        <v>1</v>
      </c>
      <c r="X157" s="9" t="s">
        <v>1</v>
      </c>
      <c r="Y157" s="9" t="b">
        <v>1</v>
      </c>
      <c r="Z157" s="11" t="b">
        <v>1</v>
      </c>
      <c r="AA157" s="13" t="s">
        <v>693</v>
      </c>
      <c r="AB157" s="169" t="b">
        <v>0</v>
      </c>
      <c r="AC157" s="19">
        <v>0</v>
      </c>
      <c r="AD157" s="13" t="s">
        <v>689</v>
      </c>
      <c r="AE157" s="170" t="b">
        <v>0</v>
      </c>
      <c r="AF157" s="170" t="b">
        <v>0</v>
      </c>
      <c r="AG157" s="13" t="s">
        <v>724</v>
      </c>
      <c r="AH157" s="13" t="s">
        <v>681</v>
      </c>
      <c r="AI157" s="13" t="s">
        <v>727</v>
      </c>
      <c r="AJ157" s="20" t="s">
        <v>693</v>
      </c>
      <c r="AK157" s="13"/>
      <c r="AL157" s="13"/>
      <c r="AM157" s="13"/>
      <c r="AN157" s="13"/>
      <c r="AO157" s="20"/>
    </row>
    <row r="158" spans="1:41" x14ac:dyDescent="0.35">
      <c r="A158" s="9">
        <v>109</v>
      </c>
      <c r="B158" s="9" t="b">
        <v>0</v>
      </c>
      <c r="C158" s="9" t="b">
        <v>0</v>
      </c>
      <c r="D158" s="9">
        <v>0</v>
      </c>
      <c r="E158" s="9">
        <v>0</v>
      </c>
      <c r="F158" s="9">
        <v>106</v>
      </c>
      <c r="G158" s="9">
        <v>3</v>
      </c>
      <c r="H158" s="9" t="b">
        <v>0</v>
      </c>
      <c r="I158" s="9" t="b">
        <v>0</v>
      </c>
      <c r="J158" s="9">
        <v>148</v>
      </c>
      <c r="K158" s="9"/>
      <c r="L158" s="21">
        <v>106</v>
      </c>
      <c r="M158" s="94" t="s">
        <v>1224</v>
      </c>
      <c r="N158" s="9" t="s">
        <v>1125</v>
      </c>
      <c r="O158" s="19">
        <v>1</v>
      </c>
      <c r="P158" s="19">
        <v>0</v>
      </c>
      <c r="Q158" s="19">
        <v>1</v>
      </c>
      <c r="R158" s="28">
        <v>0.25</v>
      </c>
      <c r="S158" s="14" t="s">
        <v>975</v>
      </c>
      <c r="T158" s="14" t="s">
        <v>981</v>
      </c>
      <c r="U158" s="14" t="s">
        <v>977</v>
      </c>
      <c r="V158" s="168">
        <v>319213855</v>
      </c>
      <c r="W158" s="168" t="b">
        <v>1</v>
      </c>
      <c r="X158" s="9" t="s">
        <v>1</v>
      </c>
      <c r="Y158" s="9" t="b">
        <v>1</v>
      </c>
      <c r="Z158" s="11" t="b">
        <v>1</v>
      </c>
      <c r="AA158" s="13" t="s">
        <v>681</v>
      </c>
      <c r="AB158" s="169" t="b">
        <v>0</v>
      </c>
      <c r="AC158" s="19">
        <v>1</v>
      </c>
      <c r="AD158" s="13" t="s">
        <v>689</v>
      </c>
      <c r="AE158" s="170" t="b">
        <v>0</v>
      </c>
      <c r="AF158" s="170" t="b">
        <v>0</v>
      </c>
      <c r="AG158" s="13" t="s">
        <v>724</v>
      </c>
      <c r="AH158" s="13" t="s">
        <v>681</v>
      </c>
      <c r="AI158" s="13" t="s">
        <v>727</v>
      </c>
      <c r="AJ158" s="20" t="s">
        <v>693</v>
      </c>
      <c r="AK158" s="13"/>
      <c r="AL158" s="13"/>
      <c r="AM158" s="13"/>
      <c r="AN158" s="13"/>
      <c r="AO158" s="20"/>
    </row>
    <row r="159" spans="1:41" x14ac:dyDescent="0.35">
      <c r="A159" s="9">
        <v>300</v>
      </c>
      <c r="B159" s="9" t="b">
        <v>0</v>
      </c>
      <c r="C159" s="9" t="b">
        <v>0</v>
      </c>
      <c r="D159" s="9">
        <v>0</v>
      </c>
      <c r="E159" s="9">
        <v>0</v>
      </c>
      <c r="F159" s="9">
        <v>106</v>
      </c>
      <c r="G159" s="9">
        <v>4</v>
      </c>
      <c r="H159" s="9" t="b">
        <v>0</v>
      </c>
      <c r="I159" s="9" t="b">
        <v>0</v>
      </c>
      <c r="J159" s="9">
        <v>149</v>
      </c>
      <c r="K159" s="9"/>
      <c r="L159" s="21">
        <v>106</v>
      </c>
      <c r="M159" s="94" t="s">
        <v>1224</v>
      </c>
      <c r="N159" s="9" t="s">
        <v>1126</v>
      </c>
      <c r="O159" s="19">
        <v>1</v>
      </c>
      <c r="P159" s="19">
        <v>0</v>
      </c>
      <c r="Q159" s="19">
        <v>1</v>
      </c>
      <c r="R159" s="28">
        <v>0.25</v>
      </c>
      <c r="S159" s="14" t="s">
        <v>977</v>
      </c>
      <c r="T159" s="14" t="s">
        <v>981</v>
      </c>
      <c r="U159" s="14" t="s">
        <v>977</v>
      </c>
      <c r="V159" s="168">
        <v>315246888</v>
      </c>
      <c r="W159" s="168" t="b">
        <v>0</v>
      </c>
      <c r="X159" s="9" t="s">
        <v>1</v>
      </c>
      <c r="Y159" s="9" t="b">
        <v>1</v>
      </c>
      <c r="Z159" s="11" t="b">
        <v>1</v>
      </c>
      <c r="AA159" s="13" t="s">
        <v>1</v>
      </c>
      <c r="AB159" s="169" t="b">
        <v>0</v>
      </c>
      <c r="AC159" s="19">
        <v>1</v>
      </c>
      <c r="AD159" s="13" t="s">
        <v>713</v>
      </c>
      <c r="AE159" s="170" t="b">
        <v>0</v>
      </c>
      <c r="AF159" s="170" t="b">
        <v>0</v>
      </c>
      <c r="AG159" s="13" t="s">
        <v>724</v>
      </c>
      <c r="AH159" s="13" t="s">
        <v>697</v>
      </c>
      <c r="AI159" s="13" t="s">
        <v>705</v>
      </c>
      <c r="AJ159" s="20" t="s">
        <v>693</v>
      </c>
      <c r="AK159" s="13"/>
      <c r="AL159" s="13"/>
      <c r="AM159" s="13"/>
      <c r="AN159" s="13"/>
      <c r="AO159" s="20"/>
    </row>
    <row r="160" spans="1:41" x14ac:dyDescent="0.35">
      <c r="A160" s="9">
        <v>31</v>
      </c>
      <c r="B160" s="9" t="b">
        <v>0</v>
      </c>
      <c r="C160" s="9" t="b">
        <v>0</v>
      </c>
      <c r="D160" s="9">
        <v>0</v>
      </c>
      <c r="E160" s="9">
        <v>0</v>
      </c>
      <c r="F160" s="9">
        <v>106</v>
      </c>
      <c r="G160" s="9">
        <v>5</v>
      </c>
      <c r="H160" s="9" t="b">
        <v>0</v>
      </c>
      <c r="I160" s="9" t="b">
        <v>0</v>
      </c>
      <c r="J160" s="9">
        <v>150</v>
      </c>
      <c r="K160" s="9"/>
      <c r="L160" s="21">
        <v>106</v>
      </c>
      <c r="M160" s="94" t="s">
        <v>1224</v>
      </c>
      <c r="N160" s="9" t="s">
        <v>1127</v>
      </c>
      <c r="O160" s="19">
        <v>1</v>
      </c>
      <c r="P160" s="19">
        <v>0</v>
      </c>
      <c r="Q160" s="19">
        <v>1</v>
      </c>
      <c r="R160" s="28">
        <v>0.25</v>
      </c>
      <c r="S160" s="14" t="s">
        <v>975</v>
      </c>
      <c r="T160" s="14" t="s">
        <v>981</v>
      </c>
      <c r="U160" s="14" t="s">
        <v>977</v>
      </c>
      <c r="V160" s="168">
        <v>203477166</v>
      </c>
      <c r="W160" s="168" t="b">
        <v>1</v>
      </c>
      <c r="X160" s="9" t="s">
        <v>1</v>
      </c>
      <c r="Y160" s="9" t="b">
        <v>1</v>
      </c>
      <c r="Z160" s="11" t="b">
        <v>1</v>
      </c>
      <c r="AA160" s="13" t="s">
        <v>681</v>
      </c>
      <c r="AB160" s="169" t="b">
        <v>0</v>
      </c>
      <c r="AC160" s="19">
        <v>1</v>
      </c>
      <c r="AD160" s="13" t="s">
        <v>713</v>
      </c>
      <c r="AE160" s="170" t="b">
        <v>0</v>
      </c>
      <c r="AF160" s="170" t="b">
        <v>0</v>
      </c>
      <c r="AG160" s="13" t="s">
        <v>724</v>
      </c>
      <c r="AH160" s="13" t="s">
        <v>681</v>
      </c>
      <c r="AI160" s="13" t="s">
        <v>727</v>
      </c>
      <c r="AJ160" s="20" t="s">
        <v>693</v>
      </c>
      <c r="AK160" s="13"/>
      <c r="AL160" s="13"/>
      <c r="AM160" s="13"/>
      <c r="AN160" s="13"/>
      <c r="AO160" s="20"/>
    </row>
    <row r="161" spans="1:41" x14ac:dyDescent="0.35">
      <c r="A161" s="9">
        <v>294</v>
      </c>
      <c r="B161" s="9" t="b">
        <v>0</v>
      </c>
      <c r="C161" s="9" t="b">
        <v>0</v>
      </c>
      <c r="D161" s="9">
        <v>0</v>
      </c>
      <c r="E161" s="9">
        <v>0</v>
      </c>
      <c r="F161" s="9">
        <v>106</v>
      </c>
      <c r="G161" s="9">
        <v>1</v>
      </c>
      <c r="H161" s="9" t="b">
        <v>1</v>
      </c>
      <c r="I161" s="9" t="b">
        <v>0</v>
      </c>
      <c r="J161" s="9">
        <v>151</v>
      </c>
      <c r="K161" s="9"/>
      <c r="L161" s="21">
        <v>106</v>
      </c>
      <c r="M161" s="94" t="s">
        <v>1224</v>
      </c>
      <c r="N161" s="9" t="s">
        <v>1128</v>
      </c>
      <c r="O161" s="19">
        <v>1</v>
      </c>
      <c r="P161" s="19">
        <v>0</v>
      </c>
      <c r="Q161" s="19">
        <v>1</v>
      </c>
      <c r="R161" s="28">
        <v>0.25</v>
      </c>
      <c r="S161" s="14" t="s">
        <v>977</v>
      </c>
      <c r="T161" s="14" t="s">
        <v>976</v>
      </c>
      <c r="U161" s="14" t="s">
        <v>977</v>
      </c>
      <c r="V161" s="168">
        <v>195516963</v>
      </c>
      <c r="W161" s="168" t="b">
        <v>0</v>
      </c>
      <c r="X161" s="9" t="s">
        <v>1</v>
      </c>
      <c r="Y161" s="9" t="b">
        <v>1</v>
      </c>
      <c r="Z161" s="11" t="b">
        <v>1</v>
      </c>
      <c r="AA161" s="13" t="s">
        <v>1</v>
      </c>
      <c r="AB161" s="169" t="b">
        <v>0</v>
      </c>
      <c r="AC161" s="19">
        <v>1</v>
      </c>
      <c r="AD161" s="13" t="s">
        <v>724</v>
      </c>
      <c r="AE161" s="170" t="b">
        <v>0</v>
      </c>
      <c r="AF161" s="170" t="b">
        <v>0</v>
      </c>
      <c r="AG161" s="13" t="s">
        <v>685</v>
      </c>
      <c r="AH161" s="13" t="s">
        <v>681</v>
      </c>
      <c r="AI161" s="13" t="s">
        <v>705</v>
      </c>
      <c r="AJ161" s="20" t="s">
        <v>693</v>
      </c>
      <c r="AK161" s="13"/>
      <c r="AL161" s="13"/>
      <c r="AM161" s="13"/>
      <c r="AN161" s="13"/>
      <c r="AO161" s="20"/>
    </row>
    <row r="162" spans="1:41" x14ac:dyDescent="0.35">
      <c r="A162" s="9">
        <v>99</v>
      </c>
      <c r="B162" s="9" t="b">
        <v>0</v>
      </c>
      <c r="C162" s="9" t="b">
        <v>1</v>
      </c>
      <c r="D162" s="9">
        <v>0</v>
      </c>
      <c r="E162" s="9">
        <v>0</v>
      </c>
      <c r="F162" s="9">
        <v>106</v>
      </c>
      <c r="G162" s="9">
        <v>2</v>
      </c>
      <c r="H162" s="9" t="b">
        <v>1</v>
      </c>
      <c r="I162" s="9" t="b">
        <v>0</v>
      </c>
      <c r="J162" s="9">
        <v>152</v>
      </c>
      <c r="K162" s="9"/>
      <c r="L162" s="21">
        <v>106</v>
      </c>
      <c r="M162" s="94" t="s">
        <v>1224</v>
      </c>
      <c r="N162" s="9" t="s">
        <v>1129</v>
      </c>
      <c r="O162" s="19">
        <v>1</v>
      </c>
      <c r="P162" s="19">
        <v>0</v>
      </c>
      <c r="Q162" s="19">
        <v>1</v>
      </c>
      <c r="R162" s="28">
        <v>0.25</v>
      </c>
      <c r="S162" s="14" t="s">
        <v>977</v>
      </c>
      <c r="T162" s="14" t="s">
        <v>976</v>
      </c>
      <c r="U162" s="14" t="s">
        <v>977</v>
      </c>
      <c r="V162" s="168">
        <v>47913130</v>
      </c>
      <c r="W162" s="168" t="b">
        <v>1</v>
      </c>
      <c r="X162" s="9" t="s">
        <v>1</v>
      </c>
      <c r="Y162" s="9" t="b">
        <v>1</v>
      </c>
      <c r="Z162" s="11" t="b">
        <v>1</v>
      </c>
      <c r="AA162" s="13" t="s">
        <v>731</v>
      </c>
      <c r="AB162" s="169" t="b">
        <v>1</v>
      </c>
      <c r="AC162" s="19">
        <v>0</v>
      </c>
      <c r="AD162" s="13" t="s">
        <v>665</v>
      </c>
      <c r="AE162" s="170" t="b">
        <v>0</v>
      </c>
      <c r="AF162" s="170" t="b">
        <v>0</v>
      </c>
      <c r="AG162" s="13" t="s">
        <v>724</v>
      </c>
      <c r="AH162" s="13" t="s">
        <v>681</v>
      </c>
      <c r="AI162" s="13" t="s">
        <v>705</v>
      </c>
      <c r="AJ162" s="20" t="s">
        <v>731</v>
      </c>
      <c r="AK162" s="13"/>
      <c r="AL162" s="13"/>
      <c r="AM162" s="13"/>
      <c r="AN162" s="13"/>
      <c r="AO162" s="20"/>
    </row>
    <row r="163" spans="1:41" x14ac:dyDescent="0.35">
      <c r="A163" s="9">
        <v>140</v>
      </c>
      <c r="B163" s="9" t="b">
        <v>0</v>
      </c>
      <c r="C163" s="9" t="b">
        <v>0</v>
      </c>
      <c r="D163" s="9">
        <v>0</v>
      </c>
      <c r="E163" s="9">
        <v>0</v>
      </c>
      <c r="F163" s="9">
        <v>106</v>
      </c>
      <c r="G163" s="9">
        <v>3</v>
      </c>
      <c r="H163" s="9" t="b">
        <v>1</v>
      </c>
      <c r="I163" s="9" t="b">
        <v>0</v>
      </c>
      <c r="J163" s="9">
        <v>153</v>
      </c>
      <c r="K163" s="9"/>
      <c r="L163" s="21">
        <v>106</v>
      </c>
      <c r="M163" s="94" t="s">
        <v>1224</v>
      </c>
      <c r="N163" s="9" t="s">
        <v>1130</v>
      </c>
      <c r="O163" s="19">
        <v>1</v>
      </c>
      <c r="P163" s="19">
        <v>0</v>
      </c>
      <c r="Q163" s="19">
        <v>1</v>
      </c>
      <c r="R163" s="28">
        <v>0.25</v>
      </c>
      <c r="S163" s="14" t="s">
        <v>977</v>
      </c>
      <c r="T163" s="14" t="s">
        <v>981</v>
      </c>
      <c r="U163" s="14" t="s">
        <v>977</v>
      </c>
      <c r="V163" s="168">
        <v>38019929</v>
      </c>
      <c r="W163" s="168" t="b">
        <v>0</v>
      </c>
      <c r="X163" s="9" t="s">
        <v>1</v>
      </c>
      <c r="Y163" s="9" t="b">
        <v>1</v>
      </c>
      <c r="Z163" s="11" t="b">
        <v>1</v>
      </c>
      <c r="AA163" s="13" t="s">
        <v>1</v>
      </c>
      <c r="AB163" s="169" t="b">
        <v>0</v>
      </c>
      <c r="AC163" s="19">
        <v>1</v>
      </c>
      <c r="AD163" s="13" t="s">
        <v>697</v>
      </c>
      <c r="AE163" s="170" t="b">
        <v>0</v>
      </c>
      <c r="AF163" s="170" t="b">
        <v>1</v>
      </c>
      <c r="AG163" s="13" t="s">
        <v>724</v>
      </c>
      <c r="AH163" s="13" t="s">
        <v>681</v>
      </c>
      <c r="AI163" s="13" t="s">
        <v>705</v>
      </c>
      <c r="AJ163" s="20" t="s">
        <v>731</v>
      </c>
      <c r="AK163" s="13"/>
      <c r="AL163" s="13"/>
      <c r="AM163" s="13"/>
      <c r="AN163" s="13"/>
      <c r="AO163" s="20"/>
    </row>
    <row r="164" spans="1:41" x14ac:dyDescent="0.35">
      <c r="A164" s="9">
        <v>133</v>
      </c>
      <c r="B164" s="9" t="b">
        <v>0</v>
      </c>
      <c r="C164" s="9" t="b">
        <v>1</v>
      </c>
      <c r="D164" s="9">
        <v>0</v>
      </c>
      <c r="E164" s="9">
        <v>0</v>
      </c>
      <c r="F164" s="9">
        <v>154</v>
      </c>
      <c r="G164" s="9">
        <v>1</v>
      </c>
      <c r="H164" s="9" t="b">
        <v>0</v>
      </c>
      <c r="I164" s="9" t="b">
        <v>0</v>
      </c>
      <c r="J164" s="9">
        <v>154</v>
      </c>
      <c r="K164" s="9"/>
      <c r="L164" s="21">
        <v>154</v>
      </c>
      <c r="M164" s="94" t="s">
        <v>1224</v>
      </c>
      <c r="N164" s="9" t="s">
        <v>1131</v>
      </c>
      <c r="O164" s="19">
        <v>0</v>
      </c>
      <c r="P164" s="19">
        <v>0</v>
      </c>
      <c r="Q164" s="19">
        <v>0</v>
      </c>
      <c r="R164" s="28">
        <v>0</v>
      </c>
      <c r="S164" s="14" t="s">
        <v>975</v>
      </c>
      <c r="T164" s="14" t="s">
        <v>976</v>
      </c>
      <c r="U164" s="14" t="s">
        <v>977</v>
      </c>
      <c r="V164" s="168">
        <v>2010120220</v>
      </c>
      <c r="W164" s="168" t="b">
        <v>0</v>
      </c>
      <c r="X164" s="9" t="s">
        <v>1</v>
      </c>
      <c r="Y164" s="9" t="b">
        <v>1</v>
      </c>
      <c r="Z164" s="11" t="b">
        <v>1</v>
      </c>
      <c r="AA164" s="13" t="s">
        <v>1</v>
      </c>
      <c r="AB164" s="169" t="b">
        <v>0</v>
      </c>
      <c r="AC164" s="19">
        <v>0</v>
      </c>
      <c r="AD164" s="13" t="s">
        <v>697</v>
      </c>
      <c r="AE164" s="170" t="b">
        <v>0</v>
      </c>
      <c r="AF164" s="170" t="b">
        <v>1</v>
      </c>
      <c r="AG164" s="13" t="s">
        <v>724</v>
      </c>
      <c r="AH164" s="13" t="s">
        <v>681</v>
      </c>
      <c r="AI164" s="13" t="s">
        <v>705</v>
      </c>
      <c r="AJ164" s="20" t="s">
        <v>693</v>
      </c>
      <c r="AK164" s="13"/>
      <c r="AL164" s="13"/>
      <c r="AM164" s="13"/>
      <c r="AN164" s="13"/>
      <c r="AO164" s="20"/>
    </row>
    <row r="165" spans="1:41" x14ac:dyDescent="0.35">
      <c r="A165" s="9">
        <v>110</v>
      </c>
      <c r="B165" s="9" t="b">
        <v>0</v>
      </c>
      <c r="C165" s="9" t="b">
        <v>0</v>
      </c>
      <c r="D165" s="9">
        <v>0</v>
      </c>
      <c r="E165" s="9">
        <v>0</v>
      </c>
      <c r="F165" s="9">
        <v>154</v>
      </c>
      <c r="G165" s="9">
        <v>2</v>
      </c>
      <c r="H165" s="9" t="b">
        <v>0</v>
      </c>
      <c r="I165" s="9" t="b">
        <v>0</v>
      </c>
      <c r="J165" s="9">
        <v>155</v>
      </c>
      <c r="K165" s="9"/>
      <c r="L165" s="21">
        <v>154</v>
      </c>
      <c r="M165" s="94" t="s">
        <v>1224</v>
      </c>
      <c r="N165" s="9" t="s">
        <v>1132</v>
      </c>
      <c r="O165" s="19">
        <v>0</v>
      </c>
      <c r="P165" s="19">
        <v>0</v>
      </c>
      <c r="Q165" s="19">
        <v>0</v>
      </c>
      <c r="R165" s="28">
        <v>0</v>
      </c>
      <c r="S165" s="14" t="s">
        <v>975</v>
      </c>
      <c r="T165" s="14" t="s">
        <v>981</v>
      </c>
      <c r="U165" s="14" t="s">
        <v>977</v>
      </c>
      <c r="V165" s="168">
        <v>1987918266</v>
      </c>
      <c r="W165" s="168" t="b">
        <v>0</v>
      </c>
      <c r="X165" s="9" t="s">
        <v>1</v>
      </c>
      <c r="Y165" s="9" t="b">
        <v>1</v>
      </c>
      <c r="Z165" s="11" t="b">
        <v>1</v>
      </c>
      <c r="AA165" s="13" t="s">
        <v>1</v>
      </c>
      <c r="AB165" s="169" t="b">
        <v>0</v>
      </c>
      <c r="AC165" s="19">
        <v>0</v>
      </c>
      <c r="AD165" s="13" t="s">
        <v>713</v>
      </c>
      <c r="AE165" s="170" t="b">
        <v>0</v>
      </c>
      <c r="AF165" s="170" t="b">
        <v>0</v>
      </c>
      <c r="AG165" s="13" t="s">
        <v>724</v>
      </c>
      <c r="AH165" s="13" t="s">
        <v>681</v>
      </c>
      <c r="AI165" s="13" t="s">
        <v>705</v>
      </c>
      <c r="AJ165" s="20" t="s">
        <v>693</v>
      </c>
      <c r="AK165" s="13"/>
      <c r="AL165" s="13"/>
      <c r="AM165" s="13"/>
      <c r="AN165" s="13"/>
      <c r="AO165" s="20"/>
    </row>
    <row r="166" spans="1:41" x14ac:dyDescent="0.35">
      <c r="A166" s="9">
        <v>62</v>
      </c>
      <c r="B166" s="9" t="b">
        <v>0</v>
      </c>
      <c r="C166" s="9" t="b">
        <v>0</v>
      </c>
      <c r="D166" s="9">
        <v>0</v>
      </c>
      <c r="E166" s="9">
        <v>0</v>
      </c>
      <c r="F166" s="9">
        <v>154</v>
      </c>
      <c r="G166" s="9">
        <v>3</v>
      </c>
      <c r="H166" s="9" t="b">
        <v>0</v>
      </c>
      <c r="I166" s="9" t="b">
        <v>0</v>
      </c>
      <c r="J166" s="9">
        <v>156</v>
      </c>
      <c r="K166" s="9"/>
      <c r="L166" s="21">
        <v>154</v>
      </c>
      <c r="M166" s="94" t="s">
        <v>1224</v>
      </c>
      <c r="N166" s="9" t="s">
        <v>1133</v>
      </c>
      <c r="O166" s="19">
        <v>0</v>
      </c>
      <c r="P166" s="19">
        <v>0</v>
      </c>
      <c r="Q166" s="19">
        <v>0</v>
      </c>
      <c r="R166" s="28">
        <v>0</v>
      </c>
      <c r="S166" s="14" t="s">
        <v>977</v>
      </c>
      <c r="T166" s="14" t="s">
        <v>976</v>
      </c>
      <c r="U166" s="14" t="s">
        <v>977</v>
      </c>
      <c r="V166" s="168">
        <v>1820982227</v>
      </c>
      <c r="W166" s="168" t="b">
        <v>0</v>
      </c>
      <c r="X166" s="9" t="s">
        <v>1</v>
      </c>
      <c r="Y166" s="9" t="b">
        <v>1</v>
      </c>
      <c r="Z166" s="11" t="b">
        <v>1</v>
      </c>
      <c r="AA166" s="13" t="s">
        <v>1</v>
      </c>
      <c r="AB166" s="169" t="b">
        <v>0</v>
      </c>
      <c r="AC166" s="19">
        <v>0</v>
      </c>
      <c r="AD166" s="13" t="s">
        <v>689</v>
      </c>
      <c r="AE166" s="170" t="b">
        <v>0</v>
      </c>
      <c r="AF166" s="170" t="b">
        <v>0</v>
      </c>
      <c r="AG166" s="13" t="s">
        <v>724</v>
      </c>
      <c r="AH166" s="13" t="s">
        <v>681</v>
      </c>
      <c r="AI166" s="13" t="s">
        <v>705</v>
      </c>
      <c r="AJ166" s="20" t="s">
        <v>693</v>
      </c>
      <c r="AK166" s="13"/>
      <c r="AL166" s="13"/>
      <c r="AM166" s="13"/>
      <c r="AN166" s="13"/>
      <c r="AO166" s="20"/>
    </row>
    <row r="167" spans="1:41" x14ac:dyDescent="0.35">
      <c r="A167" s="9">
        <v>187</v>
      </c>
      <c r="B167" s="9" t="b">
        <v>0</v>
      </c>
      <c r="C167" s="9" t="b">
        <v>0</v>
      </c>
      <c r="D167" s="9">
        <v>0</v>
      </c>
      <c r="E167" s="9">
        <v>0</v>
      </c>
      <c r="F167" s="9">
        <v>154</v>
      </c>
      <c r="G167" s="9">
        <v>4</v>
      </c>
      <c r="H167" s="9" t="b">
        <v>0</v>
      </c>
      <c r="I167" s="9" t="b">
        <v>0</v>
      </c>
      <c r="J167" s="9">
        <v>157</v>
      </c>
      <c r="K167" s="9"/>
      <c r="L167" s="21">
        <v>154</v>
      </c>
      <c r="M167" s="94" t="s">
        <v>1224</v>
      </c>
      <c r="N167" s="9" t="s">
        <v>1134</v>
      </c>
      <c r="O167" s="19">
        <v>0</v>
      </c>
      <c r="P167" s="19">
        <v>0</v>
      </c>
      <c r="Q167" s="19">
        <v>0</v>
      </c>
      <c r="R167" s="28">
        <v>0</v>
      </c>
      <c r="S167" s="14" t="s">
        <v>977</v>
      </c>
      <c r="T167" s="14" t="s">
        <v>981</v>
      </c>
      <c r="U167" s="14" t="s">
        <v>987</v>
      </c>
      <c r="V167" s="168">
        <v>1786190722</v>
      </c>
      <c r="W167" s="168" t="b">
        <v>1</v>
      </c>
      <c r="X167" s="9" t="s">
        <v>1</v>
      </c>
      <c r="Y167" s="9" t="b">
        <v>1</v>
      </c>
      <c r="Z167" s="11" t="b">
        <v>1</v>
      </c>
      <c r="AA167" s="13" t="s">
        <v>681</v>
      </c>
      <c r="AB167" s="169" t="b">
        <v>0</v>
      </c>
      <c r="AC167" s="19">
        <v>0</v>
      </c>
      <c r="AD167" s="13" t="s">
        <v>724</v>
      </c>
      <c r="AE167" s="170" t="b">
        <v>1</v>
      </c>
      <c r="AF167" s="170" t="b">
        <v>0</v>
      </c>
      <c r="AG167" s="13" t="s">
        <v>724</v>
      </c>
      <c r="AH167" s="13" t="s">
        <v>681</v>
      </c>
      <c r="AI167" s="13" t="s">
        <v>705</v>
      </c>
      <c r="AJ167" s="20" t="s">
        <v>693</v>
      </c>
      <c r="AK167" s="13"/>
      <c r="AL167" s="13"/>
      <c r="AM167" s="13"/>
      <c r="AN167" s="13"/>
      <c r="AO167" s="20"/>
    </row>
    <row r="168" spans="1:41" x14ac:dyDescent="0.35">
      <c r="A168" s="9">
        <v>121</v>
      </c>
      <c r="B168" s="9" t="b">
        <v>0</v>
      </c>
      <c r="C168" s="9" t="b">
        <v>1</v>
      </c>
      <c r="D168" s="9">
        <v>0</v>
      </c>
      <c r="E168" s="9">
        <v>0</v>
      </c>
      <c r="F168" s="9">
        <v>154</v>
      </c>
      <c r="G168" s="9">
        <v>5</v>
      </c>
      <c r="H168" s="9" t="b">
        <v>0</v>
      </c>
      <c r="I168" s="9" t="b">
        <v>0</v>
      </c>
      <c r="J168" s="9">
        <v>158</v>
      </c>
      <c r="K168" s="9"/>
      <c r="L168" s="21">
        <v>154</v>
      </c>
      <c r="M168" s="94" t="s">
        <v>1224</v>
      </c>
      <c r="N168" s="9" t="s">
        <v>1135</v>
      </c>
      <c r="O168" s="19">
        <v>0</v>
      </c>
      <c r="P168" s="19">
        <v>0</v>
      </c>
      <c r="Q168" s="19">
        <v>0</v>
      </c>
      <c r="R168" s="28">
        <v>0</v>
      </c>
      <c r="S168" s="14" t="s">
        <v>975</v>
      </c>
      <c r="T168" s="14" t="s">
        <v>976</v>
      </c>
      <c r="U168" s="14" t="s">
        <v>977</v>
      </c>
      <c r="V168" s="168">
        <v>1743849553</v>
      </c>
      <c r="W168" s="168" t="b">
        <v>1</v>
      </c>
      <c r="X168" s="9" t="s">
        <v>1</v>
      </c>
      <c r="Y168" s="9" t="b">
        <v>1</v>
      </c>
      <c r="Z168" s="11" t="b">
        <v>1</v>
      </c>
      <c r="AA168" s="13" t="s">
        <v>681</v>
      </c>
      <c r="AB168" s="169" t="b">
        <v>0</v>
      </c>
      <c r="AC168" s="19">
        <v>0</v>
      </c>
      <c r="AD168" s="13" t="s">
        <v>720</v>
      </c>
      <c r="AE168" s="170" t="b">
        <v>0</v>
      </c>
      <c r="AF168" s="170" t="b">
        <v>0</v>
      </c>
      <c r="AG168" s="13" t="s">
        <v>724</v>
      </c>
      <c r="AH168" s="13" t="s">
        <v>681</v>
      </c>
      <c r="AI168" s="13" t="s">
        <v>705</v>
      </c>
      <c r="AJ168" s="20" t="s">
        <v>693</v>
      </c>
      <c r="AK168" s="13"/>
      <c r="AL168" s="13"/>
      <c r="AM168" s="13"/>
      <c r="AN168" s="13"/>
      <c r="AO168" s="20"/>
    </row>
    <row r="169" spans="1:41" x14ac:dyDescent="0.35">
      <c r="A169" s="9">
        <v>152</v>
      </c>
      <c r="B169" s="9" t="b">
        <v>0</v>
      </c>
      <c r="C169" s="9" t="b">
        <v>0</v>
      </c>
      <c r="D169" s="9">
        <v>0</v>
      </c>
      <c r="E169" s="9">
        <v>0</v>
      </c>
      <c r="F169" s="9">
        <v>154</v>
      </c>
      <c r="G169" s="9">
        <v>1</v>
      </c>
      <c r="H169" s="9" t="b">
        <v>1</v>
      </c>
      <c r="I169" s="9" t="b">
        <v>0</v>
      </c>
      <c r="J169" s="9">
        <v>159</v>
      </c>
      <c r="K169" s="9"/>
      <c r="L169" s="21">
        <v>154</v>
      </c>
      <c r="M169" s="94" t="s">
        <v>1224</v>
      </c>
      <c r="N169" s="9" t="s">
        <v>1136</v>
      </c>
      <c r="O169" s="19">
        <v>0</v>
      </c>
      <c r="P169" s="19">
        <v>0</v>
      </c>
      <c r="Q169" s="19">
        <v>0</v>
      </c>
      <c r="R169" s="28">
        <v>0</v>
      </c>
      <c r="S169" s="14" t="s">
        <v>975</v>
      </c>
      <c r="T169" s="14" t="s">
        <v>981</v>
      </c>
      <c r="U169" s="14" t="s">
        <v>977</v>
      </c>
      <c r="V169" s="168">
        <v>1623938505</v>
      </c>
      <c r="W169" s="168" t="b">
        <v>0</v>
      </c>
      <c r="X169" s="9" t="s">
        <v>1</v>
      </c>
      <c r="Y169" s="9" t="b">
        <v>1</v>
      </c>
      <c r="Z169" s="11" t="b">
        <v>1</v>
      </c>
      <c r="AA169" s="13" t="s">
        <v>1</v>
      </c>
      <c r="AB169" s="169" t="b">
        <v>0</v>
      </c>
      <c r="AC169" s="19">
        <v>0</v>
      </c>
      <c r="AD169" s="13" t="s">
        <v>689</v>
      </c>
      <c r="AE169" s="170" t="b">
        <v>0</v>
      </c>
      <c r="AF169" s="170" t="b">
        <v>0</v>
      </c>
      <c r="AG169" s="13" t="s">
        <v>724</v>
      </c>
      <c r="AH169" s="13" t="s">
        <v>681</v>
      </c>
      <c r="AI169" s="13" t="s">
        <v>705</v>
      </c>
      <c r="AJ169" s="20" t="s">
        <v>693</v>
      </c>
      <c r="AK169" s="13"/>
      <c r="AL169" s="13"/>
      <c r="AM169" s="13"/>
      <c r="AN169" s="13"/>
      <c r="AO169" s="20"/>
    </row>
    <row r="170" spans="1:41" s="10" customFormat="1" x14ac:dyDescent="0.35">
      <c r="A170" s="9">
        <v>263</v>
      </c>
      <c r="B170" s="9" t="b">
        <v>0</v>
      </c>
      <c r="C170" s="9" t="b">
        <v>0</v>
      </c>
      <c r="D170" s="9">
        <v>0</v>
      </c>
      <c r="E170" s="9">
        <v>0</v>
      </c>
      <c r="F170" s="9">
        <v>154</v>
      </c>
      <c r="G170" s="9">
        <v>2</v>
      </c>
      <c r="H170" s="9" t="b">
        <v>1</v>
      </c>
      <c r="I170" s="9" t="b">
        <v>0</v>
      </c>
      <c r="J170" s="9">
        <v>160</v>
      </c>
      <c r="K170" s="9"/>
      <c r="L170" s="21">
        <v>154</v>
      </c>
      <c r="M170" s="94" t="s">
        <v>1224</v>
      </c>
      <c r="N170" s="9" t="s">
        <v>1137</v>
      </c>
      <c r="O170" s="19">
        <v>0</v>
      </c>
      <c r="P170" s="19">
        <v>0</v>
      </c>
      <c r="Q170" s="19">
        <v>0</v>
      </c>
      <c r="R170" s="28">
        <v>0</v>
      </c>
      <c r="S170" s="14" t="s">
        <v>975</v>
      </c>
      <c r="T170" s="14" t="s">
        <v>981</v>
      </c>
      <c r="U170" s="14" t="s">
        <v>987</v>
      </c>
      <c r="V170" s="168">
        <v>1537267283</v>
      </c>
      <c r="W170" s="168" t="b">
        <v>1</v>
      </c>
      <c r="X170" s="9" t="s">
        <v>1</v>
      </c>
      <c r="Y170" s="9" t="b">
        <v>1</v>
      </c>
      <c r="Z170" s="11" t="b">
        <v>1</v>
      </c>
      <c r="AA170" s="13" t="s">
        <v>693</v>
      </c>
      <c r="AB170" s="169" t="b">
        <v>0</v>
      </c>
      <c r="AC170" s="19">
        <v>0</v>
      </c>
      <c r="AD170" s="13" t="s">
        <v>720</v>
      </c>
      <c r="AE170" s="170" t="b">
        <v>0</v>
      </c>
      <c r="AF170" s="170" t="b">
        <v>0</v>
      </c>
      <c r="AG170" s="13" t="s">
        <v>724</v>
      </c>
      <c r="AH170" s="13" t="s">
        <v>681</v>
      </c>
      <c r="AI170" s="13" t="s">
        <v>705</v>
      </c>
      <c r="AJ170" s="20" t="s">
        <v>693</v>
      </c>
      <c r="AK170" s="13"/>
      <c r="AL170" s="13"/>
      <c r="AM170" s="13"/>
      <c r="AN170" s="13"/>
      <c r="AO170" s="20"/>
    </row>
    <row r="171" spans="1:41" x14ac:dyDescent="0.35">
      <c r="A171" s="9">
        <v>320</v>
      </c>
      <c r="B171" s="9" t="b">
        <v>0</v>
      </c>
      <c r="C171" s="9" t="b">
        <v>0</v>
      </c>
      <c r="D171" s="9">
        <v>0</v>
      </c>
      <c r="E171" s="9">
        <v>0</v>
      </c>
      <c r="F171" s="9">
        <v>154</v>
      </c>
      <c r="G171" s="9">
        <v>3</v>
      </c>
      <c r="H171" s="9" t="b">
        <v>1</v>
      </c>
      <c r="I171" s="9" t="b">
        <v>0</v>
      </c>
      <c r="J171" s="9">
        <v>161</v>
      </c>
      <c r="K171" s="9"/>
      <c r="L171" s="21">
        <v>154</v>
      </c>
      <c r="M171" s="94" t="s">
        <v>1224</v>
      </c>
      <c r="N171" s="9" t="s">
        <v>1138</v>
      </c>
      <c r="O171" s="19">
        <v>0</v>
      </c>
      <c r="P171" s="19">
        <v>0</v>
      </c>
      <c r="Q171" s="19">
        <v>0</v>
      </c>
      <c r="R171" s="28">
        <v>0</v>
      </c>
      <c r="S171" s="14" t="s">
        <v>975</v>
      </c>
      <c r="T171" s="14" t="s">
        <v>1</v>
      </c>
      <c r="U171" s="14" t="s">
        <v>979</v>
      </c>
      <c r="V171" s="168">
        <v>1501741834</v>
      </c>
      <c r="W171" s="168" t="b">
        <v>0</v>
      </c>
      <c r="X171" s="9" t="s">
        <v>1</v>
      </c>
      <c r="Y171" s="9" t="b">
        <v>1</v>
      </c>
      <c r="Z171" s="11" t="b">
        <v>1</v>
      </c>
      <c r="AA171" s="13" t="s">
        <v>1</v>
      </c>
      <c r="AB171" s="169" t="b">
        <v>0</v>
      </c>
      <c r="AC171" s="19">
        <v>0</v>
      </c>
      <c r="AD171" s="13" t="s">
        <v>1</v>
      </c>
      <c r="AE171" s="170" t="b">
        <v>0</v>
      </c>
      <c r="AF171" s="170" t="b">
        <v>0</v>
      </c>
      <c r="AG171" s="13" t="s">
        <v>724</v>
      </c>
      <c r="AH171" s="13" t="s">
        <v>681</v>
      </c>
      <c r="AI171" s="13" t="s">
        <v>705</v>
      </c>
      <c r="AJ171" s="20" t="s">
        <v>693</v>
      </c>
      <c r="AK171" s="13"/>
      <c r="AL171" s="13"/>
      <c r="AM171" s="13"/>
      <c r="AN171" s="13"/>
      <c r="AO171" s="20"/>
    </row>
    <row r="172" spans="1:41" x14ac:dyDescent="0.35">
      <c r="A172" s="9">
        <v>81</v>
      </c>
      <c r="B172" s="9" t="b">
        <v>0</v>
      </c>
      <c r="C172" s="9" t="b">
        <v>0</v>
      </c>
      <c r="D172" s="9">
        <v>0</v>
      </c>
      <c r="E172" s="9">
        <v>0</v>
      </c>
      <c r="F172" s="9">
        <v>154</v>
      </c>
      <c r="G172" s="9">
        <v>4</v>
      </c>
      <c r="H172" s="9" t="b">
        <v>1</v>
      </c>
      <c r="I172" s="9" t="b">
        <v>0</v>
      </c>
      <c r="J172" s="9">
        <v>162</v>
      </c>
      <c r="K172" s="9"/>
      <c r="L172" s="21">
        <v>154</v>
      </c>
      <c r="M172" s="94" t="s">
        <v>1224</v>
      </c>
      <c r="N172" s="9" t="s">
        <v>1139</v>
      </c>
      <c r="O172" s="19">
        <v>0</v>
      </c>
      <c r="P172" s="19">
        <v>0</v>
      </c>
      <c r="Q172" s="19">
        <v>0</v>
      </c>
      <c r="R172" s="28">
        <v>0</v>
      </c>
      <c r="S172" s="14" t="s">
        <v>977</v>
      </c>
      <c r="T172" s="14" t="s">
        <v>981</v>
      </c>
      <c r="U172" s="14" t="s">
        <v>987</v>
      </c>
      <c r="V172" s="168">
        <v>1385799859</v>
      </c>
      <c r="W172" s="168" t="b">
        <v>0</v>
      </c>
      <c r="X172" s="9" t="s">
        <v>1</v>
      </c>
      <c r="Y172" s="9" t="b">
        <v>1</v>
      </c>
      <c r="Z172" s="11" t="b">
        <v>1</v>
      </c>
      <c r="AA172" s="13" t="s">
        <v>1</v>
      </c>
      <c r="AB172" s="169" t="b">
        <v>0</v>
      </c>
      <c r="AC172" s="19">
        <v>0</v>
      </c>
      <c r="AD172" s="13" t="s">
        <v>713</v>
      </c>
      <c r="AE172" s="170" t="b">
        <v>0</v>
      </c>
      <c r="AF172" s="170" t="b">
        <v>0</v>
      </c>
      <c r="AG172" s="13" t="s">
        <v>724</v>
      </c>
      <c r="AH172" s="13" t="s">
        <v>681</v>
      </c>
      <c r="AI172" s="13" t="s">
        <v>705</v>
      </c>
      <c r="AJ172" s="20" t="s">
        <v>693</v>
      </c>
      <c r="AK172" s="13"/>
      <c r="AL172" s="13"/>
      <c r="AM172" s="13"/>
      <c r="AN172" s="13"/>
      <c r="AO172" s="20"/>
    </row>
    <row r="173" spans="1:41" x14ac:dyDescent="0.35">
      <c r="A173" s="9">
        <v>305</v>
      </c>
      <c r="B173" s="9" t="b">
        <v>0</v>
      </c>
      <c r="C173" s="9" t="b">
        <v>1</v>
      </c>
      <c r="D173" s="9">
        <v>0</v>
      </c>
      <c r="E173" s="9">
        <v>0</v>
      </c>
      <c r="F173" s="9">
        <v>154</v>
      </c>
      <c r="G173" s="9">
        <v>5</v>
      </c>
      <c r="H173" s="9" t="b">
        <v>1</v>
      </c>
      <c r="I173" s="9" t="b">
        <v>0</v>
      </c>
      <c r="J173" s="9">
        <v>163</v>
      </c>
      <c r="K173" s="9"/>
      <c r="L173" s="21">
        <v>154</v>
      </c>
      <c r="M173" s="94" t="s">
        <v>1224</v>
      </c>
      <c r="N173" s="9" t="s">
        <v>1140</v>
      </c>
      <c r="O173" s="19">
        <v>0</v>
      </c>
      <c r="P173" s="19">
        <v>0</v>
      </c>
      <c r="Q173" s="19">
        <v>0</v>
      </c>
      <c r="R173" s="28">
        <v>0</v>
      </c>
      <c r="S173" s="14" t="s">
        <v>977</v>
      </c>
      <c r="T173" s="14" t="s">
        <v>981</v>
      </c>
      <c r="U173" s="14" t="s">
        <v>977</v>
      </c>
      <c r="V173" s="168">
        <v>1308936781</v>
      </c>
      <c r="W173" s="168" t="b">
        <v>1</v>
      </c>
      <c r="X173" s="9" t="s">
        <v>1</v>
      </c>
      <c r="Y173" s="9" t="b">
        <v>1</v>
      </c>
      <c r="Z173" s="11" t="b">
        <v>1</v>
      </c>
      <c r="AA173" s="13" t="s">
        <v>681</v>
      </c>
      <c r="AB173" s="169" t="b">
        <v>0</v>
      </c>
      <c r="AC173" s="19">
        <v>1</v>
      </c>
      <c r="AD173" s="13" t="s">
        <v>697</v>
      </c>
      <c r="AE173" s="170" t="b">
        <v>0</v>
      </c>
      <c r="AF173" s="170" t="b">
        <v>1</v>
      </c>
      <c r="AG173" s="13" t="s">
        <v>724</v>
      </c>
      <c r="AH173" s="13" t="s">
        <v>681</v>
      </c>
      <c r="AI173" s="13" t="s">
        <v>705</v>
      </c>
      <c r="AJ173" s="20" t="s">
        <v>693</v>
      </c>
      <c r="AK173" s="13"/>
      <c r="AL173" s="13"/>
      <c r="AM173" s="13"/>
      <c r="AN173" s="13"/>
      <c r="AO173" s="20"/>
    </row>
    <row r="174" spans="1:41" x14ac:dyDescent="0.35">
      <c r="A174" s="9">
        <v>218</v>
      </c>
      <c r="B174" s="9" t="b">
        <v>0</v>
      </c>
      <c r="C174" s="9" t="b">
        <v>0</v>
      </c>
      <c r="D174" s="9">
        <v>0</v>
      </c>
      <c r="E174" s="9">
        <v>0</v>
      </c>
      <c r="F174" s="9">
        <v>154</v>
      </c>
      <c r="G174" s="9">
        <v>1</v>
      </c>
      <c r="H174" s="9" t="b">
        <v>0</v>
      </c>
      <c r="I174" s="9" t="b">
        <v>0</v>
      </c>
      <c r="J174" s="9">
        <v>164</v>
      </c>
      <c r="K174" s="9"/>
      <c r="L174" s="21">
        <v>154</v>
      </c>
      <c r="M174" s="94" t="s">
        <v>1224</v>
      </c>
      <c r="N174" s="9" t="s">
        <v>1141</v>
      </c>
      <c r="O174" s="19">
        <v>0</v>
      </c>
      <c r="P174" s="19">
        <v>0</v>
      </c>
      <c r="Q174" s="19">
        <v>0</v>
      </c>
      <c r="R174" s="28">
        <v>0</v>
      </c>
      <c r="S174" s="14" t="s">
        <v>977</v>
      </c>
      <c r="T174" s="14" t="s">
        <v>981</v>
      </c>
      <c r="U174" s="14" t="s">
        <v>987</v>
      </c>
      <c r="V174" s="168">
        <v>1270761978</v>
      </c>
      <c r="W174" s="168" t="b">
        <v>0</v>
      </c>
      <c r="X174" s="9" t="s">
        <v>1</v>
      </c>
      <c r="Y174" s="9" t="b">
        <v>1</v>
      </c>
      <c r="Z174" s="11" t="b">
        <v>1</v>
      </c>
      <c r="AA174" s="13" t="s">
        <v>1</v>
      </c>
      <c r="AB174" s="169" t="b">
        <v>0</v>
      </c>
      <c r="AC174" s="19">
        <v>0</v>
      </c>
      <c r="AD174" s="13" t="s">
        <v>713</v>
      </c>
      <c r="AE174" s="170" t="b">
        <v>0</v>
      </c>
      <c r="AF174" s="170" t="b">
        <v>0</v>
      </c>
      <c r="AG174" s="13" t="s">
        <v>724</v>
      </c>
      <c r="AH174" s="13" t="s">
        <v>681</v>
      </c>
      <c r="AI174" s="13" t="s">
        <v>705</v>
      </c>
      <c r="AJ174" s="20" t="s">
        <v>693</v>
      </c>
      <c r="AK174" s="13"/>
      <c r="AL174" s="13"/>
      <c r="AM174" s="13"/>
      <c r="AN174" s="13"/>
      <c r="AO174" s="20"/>
    </row>
    <row r="175" spans="1:41" x14ac:dyDescent="0.35">
      <c r="A175" s="9">
        <v>236</v>
      </c>
      <c r="B175" s="9" t="b">
        <v>0</v>
      </c>
      <c r="C175" s="9" t="b">
        <v>1</v>
      </c>
      <c r="D175" s="9">
        <v>0</v>
      </c>
      <c r="E175" s="9">
        <v>0</v>
      </c>
      <c r="F175" s="9">
        <v>154</v>
      </c>
      <c r="G175" s="9">
        <v>2</v>
      </c>
      <c r="H175" s="9" t="b">
        <v>0</v>
      </c>
      <c r="I175" s="9" t="b">
        <v>0</v>
      </c>
      <c r="J175" s="9">
        <v>165</v>
      </c>
      <c r="K175" s="9"/>
      <c r="L175" s="21">
        <v>154</v>
      </c>
      <c r="M175" s="94" t="s">
        <v>1224</v>
      </c>
      <c r="N175" s="9" t="s">
        <v>1142</v>
      </c>
      <c r="O175" s="19">
        <v>0</v>
      </c>
      <c r="P175" s="19">
        <v>0</v>
      </c>
      <c r="Q175" s="19">
        <v>0</v>
      </c>
      <c r="R175" s="28">
        <v>0</v>
      </c>
      <c r="S175" s="14" t="s">
        <v>975</v>
      </c>
      <c r="T175" s="14" t="s">
        <v>976</v>
      </c>
      <c r="U175" s="14" t="s">
        <v>987</v>
      </c>
      <c r="V175" s="168">
        <v>1157227645</v>
      </c>
      <c r="W175" s="168" t="b">
        <v>1</v>
      </c>
      <c r="X175" s="9" t="s">
        <v>1</v>
      </c>
      <c r="Y175" s="9" t="b">
        <v>1</v>
      </c>
      <c r="Z175" s="11" t="b">
        <v>1</v>
      </c>
      <c r="AA175" s="13" t="s">
        <v>681</v>
      </c>
      <c r="AB175" s="169" t="b">
        <v>0</v>
      </c>
      <c r="AC175" s="19">
        <v>2</v>
      </c>
      <c r="AD175" s="13" t="s">
        <v>713</v>
      </c>
      <c r="AE175" s="170" t="b">
        <v>0</v>
      </c>
      <c r="AF175" s="170" t="b">
        <v>0</v>
      </c>
      <c r="AG175" s="13" t="s">
        <v>724</v>
      </c>
      <c r="AH175" s="13" t="s">
        <v>681</v>
      </c>
      <c r="AI175" s="13" t="s">
        <v>705</v>
      </c>
      <c r="AJ175" s="20" t="s">
        <v>693</v>
      </c>
      <c r="AK175" s="13"/>
      <c r="AL175" s="13"/>
      <c r="AM175" s="13"/>
      <c r="AN175" s="13"/>
      <c r="AO175" s="20"/>
    </row>
    <row r="176" spans="1:41" x14ac:dyDescent="0.35">
      <c r="A176" s="9">
        <v>151</v>
      </c>
      <c r="B176" s="9" t="b">
        <v>0</v>
      </c>
      <c r="C176" s="9" t="b">
        <v>0</v>
      </c>
      <c r="D176" s="9">
        <v>0</v>
      </c>
      <c r="E176" s="9">
        <v>0</v>
      </c>
      <c r="F176" s="9">
        <v>154</v>
      </c>
      <c r="G176" s="9">
        <v>3</v>
      </c>
      <c r="H176" s="9" t="b">
        <v>0</v>
      </c>
      <c r="I176" s="9" t="b">
        <v>0</v>
      </c>
      <c r="J176" s="9">
        <v>166</v>
      </c>
      <c r="K176" s="9"/>
      <c r="L176" s="21">
        <v>154</v>
      </c>
      <c r="M176" s="94" t="s">
        <v>1224</v>
      </c>
      <c r="N176" s="9" t="s">
        <v>1143</v>
      </c>
      <c r="O176" s="19">
        <v>0</v>
      </c>
      <c r="P176" s="19">
        <v>0</v>
      </c>
      <c r="Q176" s="19">
        <v>0</v>
      </c>
      <c r="R176" s="28">
        <v>0</v>
      </c>
      <c r="S176" s="14" t="s">
        <v>977</v>
      </c>
      <c r="T176" s="14" t="s">
        <v>976</v>
      </c>
      <c r="U176" s="14" t="s">
        <v>977</v>
      </c>
      <c r="V176" s="168">
        <v>1117771664</v>
      </c>
      <c r="W176" s="168" t="b">
        <v>1</v>
      </c>
      <c r="X176" s="9" t="s">
        <v>1</v>
      </c>
      <c r="Y176" s="9" t="b">
        <v>1</v>
      </c>
      <c r="Z176" s="11" t="b">
        <v>1</v>
      </c>
      <c r="AA176" s="13" t="s">
        <v>681</v>
      </c>
      <c r="AB176" s="169" t="b">
        <v>0</v>
      </c>
      <c r="AC176" s="19">
        <v>0</v>
      </c>
      <c r="AD176" s="13" t="s">
        <v>681</v>
      </c>
      <c r="AE176" s="170" t="b">
        <v>1</v>
      </c>
      <c r="AF176" s="170" t="b">
        <v>0</v>
      </c>
      <c r="AG176" s="13" t="s">
        <v>724</v>
      </c>
      <c r="AH176" s="13" t="s">
        <v>681</v>
      </c>
      <c r="AI176" s="13" t="s">
        <v>705</v>
      </c>
      <c r="AJ176" s="20" t="s">
        <v>693</v>
      </c>
      <c r="AK176" s="13"/>
      <c r="AL176" s="13"/>
      <c r="AM176" s="13"/>
      <c r="AN176" s="13"/>
      <c r="AO176" s="20"/>
    </row>
    <row r="177" spans="1:41" x14ac:dyDescent="0.35">
      <c r="A177" s="9">
        <v>212</v>
      </c>
      <c r="B177" s="9" t="b">
        <v>0</v>
      </c>
      <c r="C177" s="9" t="b">
        <v>1</v>
      </c>
      <c r="D177" s="9">
        <v>0</v>
      </c>
      <c r="E177" s="9">
        <v>0</v>
      </c>
      <c r="F177" s="9">
        <v>154</v>
      </c>
      <c r="G177" s="9">
        <v>4</v>
      </c>
      <c r="H177" s="9" t="b">
        <v>0</v>
      </c>
      <c r="I177" s="9" t="b">
        <v>0</v>
      </c>
      <c r="J177" s="9">
        <v>167</v>
      </c>
      <c r="K177" s="9"/>
      <c r="L177" s="21">
        <v>154</v>
      </c>
      <c r="M177" s="94" t="s">
        <v>1224</v>
      </c>
      <c r="N177" s="9" t="s">
        <v>1144</v>
      </c>
      <c r="O177" s="19">
        <v>0</v>
      </c>
      <c r="P177" s="19">
        <v>0</v>
      </c>
      <c r="Q177" s="19">
        <v>0</v>
      </c>
      <c r="R177" s="28">
        <v>0</v>
      </c>
      <c r="S177" s="14" t="s">
        <v>977</v>
      </c>
      <c r="T177" s="14" t="s">
        <v>976</v>
      </c>
      <c r="U177" s="14" t="s">
        <v>977</v>
      </c>
      <c r="V177" s="168">
        <v>1097079505</v>
      </c>
      <c r="W177" s="168" t="b">
        <v>1</v>
      </c>
      <c r="X177" s="9" t="s">
        <v>1</v>
      </c>
      <c r="Y177" s="9" t="b">
        <v>1</v>
      </c>
      <c r="Z177" s="11" t="b">
        <v>1</v>
      </c>
      <c r="AA177" s="13" t="s">
        <v>681</v>
      </c>
      <c r="AB177" s="169" t="b">
        <v>0</v>
      </c>
      <c r="AC177" s="19">
        <v>1</v>
      </c>
      <c r="AD177" s="13" t="s">
        <v>713</v>
      </c>
      <c r="AE177" s="170" t="b">
        <v>0</v>
      </c>
      <c r="AF177" s="170" t="b">
        <v>0</v>
      </c>
      <c r="AG177" s="13" t="s">
        <v>724</v>
      </c>
      <c r="AH177" s="13" t="s">
        <v>681</v>
      </c>
      <c r="AI177" s="13" t="s">
        <v>705</v>
      </c>
      <c r="AJ177" s="20" t="s">
        <v>693</v>
      </c>
      <c r="AK177" s="13"/>
      <c r="AL177" s="13"/>
      <c r="AM177" s="13"/>
      <c r="AN177" s="13"/>
      <c r="AO177" s="20"/>
    </row>
    <row r="178" spans="1:41" x14ac:dyDescent="0.35">
      <c r="A178" s="9">
        <v>174</v>
      </c>
      <c r="B178" s="9" t="b">
        <v>0</v>
      </c>
      <c r="C178" s="9" t="b">
        <v>1</v>
      </c>
      <c r="D178" s="9">
        <v>0</v>
      </c>
      <c r="E178" s="9">
        <v>0</v>
      </c>
      <c r="F178" s="9">
        <v>154</v>
      </c>
      <c r="G178" s="9">
        <v>5</v>
      </c>
      <c r="H178" s="9" t="b">
        <v>0</v>
      </c>
      <c r="I178" s="9" t="b">
        <v>0</v>
      </c>
      <c r="J178" s="9">
        <v>168</v>
      </c>
      <c r="K178" s="9"/>
      <c r="L178" s="21">
        <v>154</v>
      </c>
      <c r="M178" s="94" t="s">
        <v>1224</v>
      </c>
      <c r="N178" s="9" t="s">
        <v>1145</v>
      </c>
      <c r="O178" s="19">
        <v>0</v>
      </c>
      <c r="P178" s="19">
        <v>0</v>
      </c>
      <c r="Q178" s="19">
        <v>0</v>
      </c>
      <c r="R178" s="28">
        <v>0</v>
      </c>
      <c r="S178" s="14" t="s">
        <v>975</v>
      </c>
      <c r="T178" s="14" t="s">
        <v>976</v>
      </c>
      <c r="U178" s="14" t="s">
        <v>987</v>
      </c>
      <c r="V178" s="168">
        <v>1052229746</v>
      </c>
      <c r="W178" s="168" t="b">
        <v>1</v>
      </c>
      <c r="X178" s="9" t="s">
        <v>1</v>
      </c>
      <c r="Y178" s="9" t="b">
        <v>1</v>
      </c>
      <c r="Z178" s="11" t="b">
        <v>1</v>
      </c>
      <c r="AA178" s="13" t="s">
        <v>693</v>
      </c>
      <c r="AB178" s="169" t="b">
        <v>0</v>
      </c>
      <c r="AC178" s="19">
        <v>0</v>
      </c>
      <c r="AD178" s="13" t="s">
        <v>705</v>
      </c>
      <c r="AE178" s="170" t="b">
        <v>1</v>
      </c>
      <c r="AF178" s="170" t="b">
        <v>0</v>
      </c>
      <c r="AG178" s="13" t="s">
        <v>724</v>
      </c>
      <c r="AH178" s="13" t="s">
        <v>681</v>
      </c>
      <c r="AI178" s="13" t="s">
        <v>705</v>
      </c>
      <c r="AJ178" s="20" t="s">
        <v>693</v>
      </c>
      <c r="AK178" s="13"/>
      <c r="AL178" s="13"/>
      <c r="AM178" s="13"/>
      <c r="AN178" s="13"/>
      <c r="AO178" s="20"/>
    </row>
    <row r="179" spans="1:41" x14ac:dyDescent="0.35">
      <c r="A179" s="9">
        <v>180</v>
      </c>
      <c r="B179" s="9" t="b">
        <v>0</v>
      </c>
      <c r="C179" s="9" t="b">
        <v>0</v>
      </c>
      <c r="D179" s="9">
        <v>0</v>
      </c>
      <c r="E179" s="9">
        <v>0</v>
      </c>
      <c r="F179" s="9">
        <v>154</v>
      </c>
      <c r="G179" s="9">
        <v>1</v>
      </c>
      <c r="H179" s="9" t="b">
        <v>1</v>
      </c>
      <c r="I179" s="9" t="b">
        <v>0</v>
      </c>
      <c r="J179" s="9">
        <v>169</v>
      </c>
      <c r="K179" s="9"/>
      <c r="L179" s="21">
        <v>154</v>
      </c>
      <c r="M179" s="94" t="s">
        <v>1224</v>
      </c>
      <c r="N179" s="9" t="s">
        <v>1146</v>
      </c>
      <c r="O179" s="19">
        <v>0</v>
      </c>
      <c r="P179" s="19">
        <v>0</v>
      </c>
      <c r="Q179" s="19">
        <v>0</v>
      </c>
      <c r="R179" s="28">
        <v>0</v>
      </c>
      <c r="S179" s="14" t="s">
        <v>977</v>
      </c>
      <c r="T179" s="14" t="s">
        <v>976</v>
      </c>
      <c r="U179" s="14" t="s">
        <v>977</v>
      </c>
      <c r="V179" s="168">
        <v>984580686</v>
      </c>
      <c r="W179" s="168" t="b">
        <v>0</v>
      </c>
      <c r="X179" s="9" t="s">
        <v>1</v>
      </c>
      <c r="Y179" s="9" t="b">
        <v>1</v>
      </c>
      <c r="Z179" s="11" t="b">
        <v>1</v>
      </c>
      <c r="AA179" s="13" t="s">
        <v>1</v>
      </c>
      <c r="AB179" s="169" t="b">
        <v>0</v>
      </c>
      <c r="AC179" s="19">
        <v>0</v>
      </c>
      <c r="AD179" s="13" t="s">
        <v>720</v>
      </c>
      <c r="AE179" s="170" t="b">
        <v>0</v>
      </c>
      <c r="AF179" s="170" t="b">
        <v>0</v>
      </c>
      <c r="AG179" s="13" t="s">
        <v>724</v>
      </c>
      <c r="AH179" s="13" t="s">
        <v>681</v>
      </c>
      <c r="AI179" s="13" t="s">
        <v>705</v>
      </c>
      <c r="AJ179" s="20" t="s">
        <v>693</v>
      </c>
      <c r="AK179" s="13"/>
      <c r="AL179" s="13"/>
      <c r="AM179" s="13"/>
      <c r="AN179" s="13"/>
      <c r="AO179" s="20"/>
    </row>
    <row r="180" spans="1:41" x14ac:dyDescent="0.35">
      <c r="A180" s="9">
        <v>166</v>
      </c>
      <c r="B180" s="9" t="b">
        <v>0</v>
      </c>
      <c r="C180" s="9" t="b">
        <v>0</v>
      </c>
      <c r="D180" s="9">
        <v>0</v>
      </c>
      <c r="E180" s="9">
        <v>0</v>
      </c>
      <c r="F180" s="9">
        <v>154</v>
      </c>
      <c r="G180" s="9">
        <v>2</v>
      </c>
      <c r="H180" s="9" t="b">
        <v>1</v>
      </c>
      <c r="I180" s="9" t="b">
        <v>0</v>
      </c>
      <c r="J180" s="9">
        <v>170</v>
      </c>
      <c r="K180" s="9"/>
      <c r="L180" s="21">
        <v>154</v>
      </c>
      <c r="M180" s="94" t="s">
        <v>1224</v>
      </c>
      <c r="N180" s="9" t="s">
        <v>1147</v>
      </c>
      <c r="O180" s="19">
        <v>0</v>
      </c>
      <c r="P180" s="19">
        <v>0</v>
      </c>
      <c r="Q180" s="19">
        <v>0</v>
      </c>
      <c r="R180" s="28">
        <v>0</v>
      </c>
      <c r="S180" s="14" t="s">
        <v>975</v>
      </c>
      <c r="T180" s="14" t="s">
        <v>976</v>
      </c>
      <c r="U180" s="14" t="s">
        <v>987</v>
      </c>
      <c r="V180" s="168">
        <v>959466779</v>
      </c>
      <c r="W180" s="168" t="b">
        <v>1</v>
      </c>
      <c r="X180" s="9" t="s">
        <v>1</v>
      </c>
      <c r="Y180" s="9" t="b">
        <v>1</v>
      </c>
      <c r="Z180" s="11" t="b">
        <v>1</v>
      </c>
      <c r="AA180" s="13" t="s">
        <v>681</v>
      </c>
      <c r="AB180" s="169" t="b">
        <v>0</v>
      </c>
      <c r="AC180" s="19">
        <v>0</v>
      </c>
      <c r="AD180" s="13" t="s">
        <v>697</v>
      </c>
      <c r="AE180" s="170" t="b">
        <v>0</v>
      </c>
      <c r="AF180" s="170" t="b">
        <v>1</v>
      </c>
      <c r="AG180" s="13" t="s">
        <v>724</v>
      </c>
      <c r="AH180" s="13" t="s">
        <v>681</v>
      </c>
      <c r="AI180" s="13" t="s">
        <v>705</v>
      </c>
      <c r="AJ180" s="20" t="s">
        <v>693</v>
      </c>
      <c r="AK180" s="13"/>
      <c r="AL180" s="13"/>
      <c r="AM180" s="13"/>
      <c r="AN180" s="13"/>
      <c r="AO180" s="20"/>
    </row>
    <row r="181" spans="1:41" s="10" customFormat="1" x14ac:dyDescent="0.35">
      <c r="A181" s="9">
        <v>21</v>
      </c>
      <c r="B181" s="9" t="b">
        <v>0</v>
      </c>
      <c r="C181" s="9" t="b">
        <v>0</v>
      </c>
      <c r="D181" s="9">
        <v>0</v>
      </c>
      <c r="E181" s="9">
        <v>0</v>
      </c>
      <c r="F181" s="9">
        <v>154</v>
      </c>
      <c r="G181" s="9">
        <v>3</v>
      </c>
      <c r="H181" s="9" t="b">
        <v>1</v>
      </c>
      <c r="I181" s="9" t="b">
        <v>0</v>
      </c>
      <c r="J181" s="9">
        <v>171</v>
      </c>
      <c r="K181" s="9"/>
      <c r="L181" s="21">
        <v>154</v>
      </c>
      <c r="M181" s="94" t="s">
        <v>1224</v>
      </c>
      <c r="N181" s="9" t="s">
        <v>1148</v>
      </c>
      <c r="O181" s="19">
        <v>0</v>
      </c>
      <c r="P181" s="19">
        <v>0</v>
      </c>
      <c r="Q181" s="19">
        <v>0</v>
      </c>
      <c r="R181" s="28">
        <v>0</v>
      </c>
      <c r="S181" s="14" t="s">
        <v>975</v>
      </c>
      <c r="T181" s="14" t="s">
        <v>981</v>
      </c>
      <c r="U181" s="14" t="s">
        <v>977</v>
      </c>
      <c r="V181" s="168">
        <v>940767363</v>
      </c>
      <c r="W181" s="168" t="b">
        <v>1</v>
      </c>
      <c r="X181" s="9" t="s">
        <v>1</v>
      </c>
      <c r="Y181" s="9" t="b">
        <v>1</v>
      </c>
      <c r="Z181" s="11" t="b">
        <v>1</v>
      </c>
      <c r="AA181" s="13" t="s">
        <v>681</v>
      </c>
      <c r="AB181" s="169" t="b">
        <v>0</v>
      </c>
      <c r="AC181" s="19">
        <v>0</v>
      </c>
      <c r="AD181" s="13" t="s">
        <v>717</v>
      </c>
      <c r="AE181" s="170" t="b">
        <v>0</v>
      </c>
      <c r="AF181" s="170" t="b">
        <v>0</v>
      </c>
      <c r="AG181" s="13" t="s">
        <v>724</v>
      </c>
      <c r="AH181" s="13" t="s">
        <v>681</v>
      </c>
      <c r="AI181" s="13" t="s">
        <v>705</v>
      </c>
      <c r="AJ181" s="20" t="s">
        <v>693</v>
      </c>
      <c r="AK181" s="13"/>
      <c r="AL181" s="13"/>
      <c r="AM181" s="13"/>
      <c r="AN181" s="13"/>
      <c r="AO181" s="20"/>
    </row>
    <row r="182" spans="1:41" x14ac:dyDescent="0.35">
      <c r="A182" s="5">
        <v>85</v>
      </c>
      <c r="B182" s="9" t="b">
        <v>0</v>
      </c>
      <c r="C182" s="9" t="b">
        <v>1</v>
      </c>
      <c r="D182" s="9">
        <v>0</v>
      </c>
      <c r="E182" s="9">
        <v>0</v>
      </c>
      <c r="F182" s="9">
        <v>154</v>
      </c>
      <c r="G182" s="9">
        <v>4</v>
      </c>
      <c r="H182" s="9" t="b">
        <v>1</v>
      </c>
      <c r="I182" s="9" t="b">
        <v>0</v>
      </c>
      <c r="J182" s="9">
        <v>172</v>
      </c>
      <c r="K182" s="9"/>
      <c r="L182" s="21">
        <v>154</v>
      </c>
      <c r="M182" s="94" t="s">
        <v>1224</v>
      </c>
      <c r="N182" s="9" t="s">
        <v>1149</v>
      </c>
      <c r="O182" s="19">
        <v>0</v>
      </c>
      <c r="P182" s="19">
        <v>0</v>
      </c>
      <c r="Q182" s="19">
        <v>0</v>
      </c>
      <c r="R182" s="28">
        <v>0</v>
      </c>
      <c r="S182" s="14" t="s">
        <v>975</v>
      </c>
      <c r="T182" s="14" t="s">
        <v>981</v>
      </c>
      <c r="U182" s="14" t="s">
        <v>987</v>
      </c>
      <c r="V182" s="168">
        <v>795117904</v>
      </c>
      <c r="W182" s="168" t="b">
        <v>0</v>
      </c>
      <c r="X182" s="9" t="s">
        <v>1</v>
      </c>
      <c r="Y182" s="9" t="b">
        <v>1</v>
      </c>
      <c r="Z182" s="11" t="b">
        <v>1</v>
      </c>
      <c r="AA182" s="13" t="s">
        <v>1</v>
      </c>
      <c r="AB182" s="169" t="b">
        <v>0</v>
      </c>
      <c r="AC182" s="19">
        <v>0</v>
      </c>
      <c r="AD182" s="13" t="s">
        <v>693</v>
      </c>
      <c r="AE182" s="170" t="b">
        <v>1</v>
      </c>
      <c r="AF182" s="170" t="b">
        <v>0</v>
      </c>
      <c r="AG182" s="13" t="s">
        <v>724</v>
      </c>
      <c r="AH182" s="13" t="s">
        <v>681</v>
      </c>
      <c r="AI182" s="13" t="s">
        <v>705</v>
      </c>
      <c r="AJ182" s="20" t="s">
        <v>693</v>
      </c>
      <c r="AK182" s="13"/>
      <c r="AL182" s="13"/>
      <c r="AM182" s="13"/>
      <c r="AN182" s="13"/>
      <c r="AO182" s="20"/>
    </row>
    <row r="183" spans="1:41" x14ac:dyDescent="0.35">
      <c r="A183" s="5">
        <v>96</v>
      </c>
      <c r="B183" s="9" t="b">
        <v>0</v>
      </c>
      <c r="C183" s="9" t="b">
        <v>0</v>
      </c>
      <c r="D183" s="9">
        <v>0</v>
      </c>
      <c r="E183" s="9">
        <v>0</v>
      </c>
      <c r="F183" s="9">
        <v>154</v>
      </c>
      <c r="G183" s="9">
        <v>5</v>
      </c>
      <c r="H183" s="9" t="b">
        <v>1</v>
      </c>
      <c r="I183" s="9" t="b">
        <v>0</v>
      </c>
      <c r="J183" s="9">
        <v>173</v>
      </c>
      <c r="K183" s="9"/>
      <c r="L183" s="21">
        <v>154</v>
      </c>
      <c r="M183" s="94" t="s">
        <v>1224</v>
      </c>
      <c r="N183" s="9" t="s">
        <v>1150</v>
      </c>
      <c r="O183" s="19">
        <v>0</v>
      </c>
      <c r="P183" s="19">
        <v>0</v>
      </c>
      <c r="Q183" s="19">
        <v>0</v>
      </c>
      <c r="R183" s="28">
        <v>0</v>
      </c>
      <c r="S183" s="14" t="s">
        <v>977</v>
      </c>
      <c r="T183" s="14" t="s">
        <v>981</v>
      </c>
      <c r="U183" s="14" t="s">
        <v>977</v>
      </c>
      <c r="V183" s="168">
        <v>777553645</v>
      </c>
      <c r="W183" s="168" t="b">
        <v>1</v>
      </c>
      <c r="X183" s="9" t="s">
        <v>1</v>
      </c>
      <c r="Y183" s="9" t="b">
        <v>1</v>
      </c>
      <c r="Z183" s="11" t="b">
        <v>1</v>
      </c>
      <c r="AA183" s="13" t="s">
        <v>693</v>
      </c>
      <c r="AB183" s="169" t="b">
        <v>0</v>
      </c>
      <c r="AC183" s="19">
        <v>0</v>
      </c>
      <c r="AD183" s="13" t="s">
        <v>689</v>
      </c>
      <c r="AE183" s="170" t="b">
        <v>0</v>
      </c>
      <c r="AF183" s="170" t="b">
        <v>0</v>
      </c>
      <c r="AG183" s="13" t="s">
        <v>724</v>
      </c>
      <c r="AH183" s="13" t="s">
        <v>681</v>
      </c>
      <c r="AI183" s="13" t="s">
        <v>705</v>
      </c>
      <c r="AJ183" s="20" t="s">
        <v>693</v>
      </c>
      <c r="AK183" s="13"/>
      <c r="AL183" s="13"/>
      <c r="AM183" s="13"/>
      <c r="AN183" s="13"/>
      <c r="AO183" s="20"/>
    </row>
    <row r="184" spans="1:41" x14ac:dyDescent="0.35">
      <c r="A184" s="5">
        <v>288</v>
      </c>
      <c r="B184" s="9" t="b">
        <v>0</v>
      </c>
      <c r="C184" s="9" t="b">
        <v>0</v>
      </c>
      <c r="D184" s="9">
        <v>0</v>
      </c>
      <c r="E184" s="9">
        <v>0</v>
      </c>
      <c r="F184" s="9">
        <v>154</v>
      </c>
      <c r="G184" s="9">
        <v>1</v>
      </c>
      <c r="H184" s="9" t="b">
        <v>0</v>
      </c>
      <c r="I184" s="9" t="b">
        <v>0</v>
      </c>
      <c r="J184" s="9">
        <v>174</v>
      </c>
      <c r="K184" s="9"/>
      <c r="L184" s="21">
        <v>154</v>
      </c>
      <c r="M184" s="94" t="s">
        <v>1224</v>
      </c>
      <c r="N184" s="9" t="s">
        <v>1151</v>
      </c>
      <c r="O184" s="19">
        <v>0</v>
      </c>
      <c r="P184" s="19">
        <v>0</v>
      </c>
      <c r="Q184" s="19">
        <v>0</v>
      </c>
      <c r="R184" s="28">
        <v>0</v>
      </c>
      <c r="S184" s="14" t="s">
        <v>977</v>
      </c>
      <c r="T184" s="14" t="s">
        <v>976</v>
      </c>
      <c r="U184" s="14" t="s">
        <v>987</v>
      </c>
      <c r="V184" s="168">
        <v>744405069</v>
      </c>
      <c r="W184" s="168" t="b">
        <v>0</v>
      </c>
      <c r="X184" s="9" t="s">
        <v>1</v>
      </c>
      <c r="Y184" s="9" t="b">
        <v>1</v>
      </c>
      <c r="Z184" s="11" t="b">
        <v>1</v>
      </c>
      <c r="AA184" s="13" t="s">
        <v>1</v>
      </c>
      <c r="AB184" s="169" t="b">
        <v>0</v>
      </c>
      <c r="AC184" s="19">
        <v>0</v>
      </c>
      <c r="AD184" s="13" t="s">
        <v>705</v>
      </c>
      <c r="AE184" s="170" t="b">
        <v>1</v>
      </c>
      <c r="AF184" s="170" t="b">
        <v>0</v>
      </c>
      <c r="AG184" s="13" t="s">
        <v>724</v>
      </c>
      <c r="AH184" s="13" t="s">
        <v>681</v>
      </c>
      <c r="AI184" s="13" t="s">
        <v>705</v>
      </c>
      <c r="AJ184" s="20" t="s">
        <v>693</v>
      </c>
      <c r="AK184" s="13"/>
      <c r="AL184" s="13"/>
      <c r="AM184" s="13"/>
      <c r="AN184" s="13"/>
      <c r="AO184" s="20"/>
    </row>
    <row r="185" spans="1:41" x14ac:dyDescent="0.35">
      <c r="A185" s="5">
        <v>190</v>
      </c>
      <c r="B185" s="9" t="b">
        <v>0</v>
      </c>
      <c r="C185" s="9" t="b">
        <v>0</v>
      </c>
      <c r="D185" s="9">
        <v>0</v>
      </c>
      <c r="E185" s="9">
        <v>0</v>
      </c>
      <c r="F185" s="9">
        <v>154</v>
      </c>
      <c r="G185" s="9">
        <v>2</v>
      </c>
      <c r="H185" s="9" t="b">
        <v>0</v>
      </c>
      <c r="I185" s="9" t="b">
        <v>0</v>
      </c>
      <c r="J185" s="9">
        <v>175</v>
      </c>
      <c r="K185" s="9"/>
      <c r="L185" s="21">
        <v>154</v>
      </c>
      <c r="M185" s="94" t="s">
        <v>1224</v>
      </c>
      <c r="N185" s="9" t="s">
        <v>1152</v>
      </c>
      <c r="O185" s="19">
        <v>0</v>
      </c>
      <c r="P185" s="19">
        <v>0</v>
      </c>
      <c r="Q185" s="19">
        <v>0</v>
      </c>
      <c r="R185" s="28">
        <v>0</v>
      </c>
      <c r="S185" s="14" t="s">
        <v>975</v>
      </c>
      <c r="T185" s="14" t="s">
        <v>981</v>
      </c>
      <c r="U185" s="14" t="s">
        <v>977</v>
      </c>
      <c r="V185" s="168">
        <v>742100396</v>
      </c>
      <c r="W185" s="168" t="b">
        <v>0</v>
      </c>
      <c r="X185" s="9" t="s">
        <v>1</v>
      </c>
      <c r="Y185" s="9" t="b">
        <v>1</v>
      </c>
      <c r="Z185" s="11" t="b">
        <v>1</v>
      </c>
      <c r="AA185" s="13" t="s">
        <v>1</v>
      </c>
      <c r="AB185" s="169" t="b">
        <v>0</v>
      </c>
      <c r="AC185" s="19">
        <v>0</v>
      </c>
      <c r="AD185" s="13" t="s">
        <v>693</v>
      </c>
      <c r="AE185" s="170" t="b">
        <v>1</v>
      </c>
      <c r="AF185" s="170" t="b">
        <v>0</v>
      </c>
      <c r="AG185" s="13" t="s">
        <v>724</v>
      </c>
      <c r="AH185" s="13" t="s">
        <v>681</v>
      </c>
      <c r="AI185" s="13" t="s">
        <v>705</v>
      </c>
      <c r="AJ185" s="20" t="s">
        <v>693</v>
      </c>
      <c r="AK185" s="13"/>
      <c r="AL185" s="13"/>
      <c r="AM185" s="13"/>
      <c r="AN185" s="13"/>
      <c r="AO185" s="20"/>
    </row>
    <row r="186" spans="1:41" x14ac:dyDescent="0.35">
      <c r="A186" s="5">
        <v>275</v>
      </c>
      <c r="B186" s="9" t="b">
        <v>0</v>
      </c>
      <c r="C186" s="9" t="b">
        <v>0</v>
      </c>
      <c r="D186" s="9">
        <v>0</v>
      </c>
      <c r="E186" s="9">
        <v>0</v>
      </c>
      <c r="F186" s="9">
        <v>154</v>
      </c>
      <c r="G186" s="9">
        <v>3</v>
      </c>
      <c r="H186" s="9" t="b">
        <v>0</v>
      </c>
      <c r="I186" s="9" t="b">
        <v>0</v>
      </c>
      <c r="J186" s="9">
        <v>176</v>
      </c>
      <c r="K186" s="9"/>
      <c r="L186" s="21">
        <v>154</v>
      </c>
      <c r="M186" s="94" t="s">
        <v>1224</v>
      </c>
      <c r="N186" s="9" t="s">
        <v>1153</v>
      </c>
      <c r="O186" s="19">
        <v>0</v>
      </c>
      <c r="P186" s="19">
        <v>0</v>
      </c>
      <c r="Q186" s="19">
        <v>0</v>
      </c>
      <c r="R186" s="28">
        <v>0</v>
      </c>
      <c r="S186" s="14" t="s">
        <v>975</v>
      </c>
      <c r="T186" s="14" t="s">
        <v>981</v>
      </c>
      <c r="U186" s="14" t="s">
        <v>977</v>
      </c>
      <c r="V186" s="168">
        <v>719465820</v>
      </c>
      <c r="W186" s="168" t="b">
        <v>1</v>
      </c>
      <c r="X186" s="9" t="s">
        <v>1</v>
      </c>
      <c r="Y186" s="9" t="b">
        <v>1</v>
      </c>
      <c r="Z186" s="11" t="b">
        <v>1</v>
      </c>
      <c r="AA186" s="13" t="s">
        <v>681</v>
      </c>
      <c r="AB186" s="169" t="b">
        <v>0</v>
      </c>
      <c r="AC186" s="19">
        <v>0</v>
      </c>
      <c r="AD186" s="13" t="s">
        <v>705</v>
      </c>
      <c r="AE186" s="170" t="b">
        <v>1</v>
      </c>
      <c r="AF186" s="170" t="b">
        <v>0</v>
      </c>
      <c r="AG186" s="13" t="s">
        <v>724</v>
      </c>
      <c r="AH186" s="13" t="s">
        <v>681</v>
      </c>
      <c r="AI186" s="13" t="s">
        <v>705</v>
      </c>
      <c r="AJ186" s="20" t="s">
        <v>693</v>
      </c>
      <c r="AK186" s="13"/>
      <c r="AL186" s="13"/>
      <c r="AM186" s="13"/>
      <c r="AN186" s="13"/>
      <c r="AO186" s="20"/>
    </row>
    <row r="187" spans="1:41" x14ac:dyDescent="0.35">
      <c r="A187" s="5">
        <v>306</v>
      </c>
      <c r="B187" s="9" t="b">
        <v>0</v>
      </c>
      <c r="C187" s="9" t="b">
        <v>0</v>
      </c>
      <c r="D187" s="9">
        <v>0</v>
      </c>
      <c r="E187" s="9">
        <v>0</v>
      </c>
      <c r="F187" s="9">
        <v>154</v>
      </c>
      <c r="G187" s="9">
        <v>4</v>
      </c>
      <c r="H187" s="9" t="b">
        <v>0</v>
      </c>
      <c r="I187" s="9" t="b">
        <v>0</v>
      </c>
      <c r="J187" s="9">
        <v>177</v>
      </c>
      <c r="K187" s="9"/>
      <c r="L187" s="21">
        <v>154</v>
      </c>
      <c r="M187" s="94" t="s">
        <v>1224</v>
      </c>
      <c r="N187" s="9" t="s">
        <v>1154</v>
      </c>
      <c r="O187" s="19">
        <v>0</v>
      </c>
      <c r="P187" s="19">
        <v>0</v>
      </c>
      <c r="Q187" s="19">
        <v>0</v>
      </c>
      <c r="R187" s="28">
        <v>0</v>
      </c>
      <c r="S187" s="14" t="s">
        <v>977</v>
      </c>
      <c r="T187" s="14" t="s">
        <v>981</v>
      </c>
      <c r="U187" s="14" t="s">
        <v>977</v>
      </c>
      <c r="V187" s="168">
        <v>626147284</v>
      </c>
      <c r="W187" s="168" t="b">
        <v>1</v>
      </c>
      <c r="X187" s="9" t="s">
        <v>1</v>
      </c>
      <c r="Y187" s="9" t="b">
        <v>1</v>
      </c>
      <c r="Z187" s="11" t="b">
        <v>1</v>
      </c>
      <c r="AA187" s="13" t="s">
        <v>681</v>
      </c>
      <c r="AB187" s="169" t="b">
        <v>0</v>
      </c>
      <c r="AC187" s="19">
        <v>1</v>
      </c>
      <c r="AD187" s="13" t="s">
        <v>693</v>
      </c>
      <c r="AE187" s="170" t="b">
        <v>1</v>
      </c>
      <c r="AF187" s="170" t="b">
        <v>0</v>
      </c>
      <c r="AG187" s="13" t="s">
        <v>724</v>
      </c>
      <c r="AH187" s="13" t="s">
        <v>681</v>
      </c>
      <c r="AI187" s="13" t="s">
        <v>705</v>
      </c>
      <c r="AJ187" s="20" t="s">
        <v>693</v>
      </c>
      <c r="AK187" s="13"/>
      <c r="AL187" s="13"/>
      <c r="AM187" s="13"/>
      <c r="AN187" s="13"/>
      <c r="AO187" s="20"/>
    </row>
    <row r="188" spans="1:41" x14ac:dyDescent="0.35">
      <c r="A188" s="5">
        <v>268</v>
      </c>
      <c r="B188" s="9" t="b">
        <v>0</v>
      </c>
      <c r="C188" s="9" t="b">
        <v>0</v>
      </c>
      <c r="D188" s="9">
        <v>0</v>
      </c>
      <c r="E188" s="9">
        <v>0</v>
      </c>
      <c r="F188" s="9">
        <v>154</v>
      </c>
      <c r="G188" s="9">
        <v>5</v>
      </c>
      <c r="H188" s="9" t="b">
        <v>0</v>
      </c>
      <c r="I188" s="9" t="b">
        <v>0</v>
      </c>
      <c r="J188" s="9">
        <v>178</v>
      </c>
      <c r="K188" s="9"/>
      <c r="L188" s="21">
        <v>154</v>
      </c>
      <c r="M188" s="94" t="s">
        <v>1224</v>
      </c>
      <c r="N188" s="9" t="s">
        <v>1155</v>
      </c>
      <c r="O188" s="19">
        <v>0</v>
      </c>
      <c r="P188" s="19">
        <v>0</v>
      </c>
      <c r="Q188" s="19">
        <v>0</v>
      </c>
      <c r="R188" s="28">
        <v>0</v>
      </c>
      <c r="S188" s="14" t="s">
        <v>975</v>
      </c>
      <c r="T188" s="14" t="s">
        <v>976</v>
      </c>
      <c r="U188" s="14" t="s">
        <v>987</v>
      </c>
      <c r="V188" s="168">
        <v>615590078</v>
      </c>
      <c r="W188" s="168" t="b">
        <v>1</v>
      </c>
      <c r="X188" s="9" t="s">
        <v>1</v>
      </c>
      <c r="Y188" s="9" t="b">
        <v>1</v>
      </c>
      <c r="Z188" s="11" t="b">
        <v>1</v>
      </c>
      <c r="AA188" s="13" t="s">
        <v>693</v>
      </c>
      <c r="AB188" s="169" t="b">
        <v>0</v>
      </c>
      <c r="AC188" s="19">
        <v>0</v>
      </c>
      <c r="AD188" s="13" t="s">
        <v>693</v>
      </c>
      <c r="AE188" s="170" t="b">
        <v>1</v>
      </c>
      <c r="AF188" s="170" t="b">
        <v>0</v>
      </c>
      <c r="AG188" s="13" t="s">
        <v>724</v>
      </c>
      <c r="AH188" s="13" t="s">
        <v>681</v>
      </c>
      <c r="AI188" s="13" t="s">
        <v>705</v>
      </c>
      <c r="AJ188" s="20" t="s">
        <v>693</v>
      </c>
      <c r="AK188" s="13"/>
      <c r="AL188" s="13"/>
      <c r="AM188" s="13"/>
      <c r="AN188" s="13"/>
      <c r="AO188" s="20"/>
    </row>
    <row r="189" spans="1:41" x14ac:dyDescent="0.35">
      <c r="A189" s="5">
        <v>315</v>
      </c>
      <c r="B189" s="9" t="b">
        <v>0</v>
      </c>
      <c r="C189" s="9" t="b">
        <v>0</v>
      </c>
      <c r="D189" s="9">
        <v>0</v>
      </c>
      <c r="E189" s="9">
        <v>0</v>
      </c>
      <c r="F189" s="9">
        <v>154</v>
      </c>
      <c r="G189" s="9">
        <v>1</v>
      </c>
      <c r="H189" s="9" t="b">
        <v>1</v>
      </c>
      <c r="I189" s="9" t="b">
        <v>0</v>
      </c>
      <c r="J189" s="9">
        <v>179</v>
      </c>
      <c r="K189" s="9"/>
      <c r="L189" s="21">
        <v>154</v>
      </c>
      <c r="M189" s="94" t="s">
        <v>1224</v>
      </c>
      <c r="N189" s="9" t="s">
        <v>1156</v>
      </c>
      <c r="O189" s="19">
        <v>0</v>
      </c>
      <c r="P189" s="19">
        <v>0</v>
      </c>
      <c r="Q189" s="19">
        <v>0</v>
      </c>
      <c r="R189" s="28">
        <v>0</v>
      </c>
      <c r="S189" s="14" t="s">
        <v>977</v>
      </c>
      <c r="T189" s="14" t="s">
        <v>981</v>
      </c>
      <c r="U189" s="14" t="s">
        <v>979</v>
      </c>
      <c r="V189" s="168">
        <v>523101489</v>
      </c>
      <c r="W189" s="168" t="b">
        <v>0</v>
      </c>
      <c r="X189" s="9" t="s">
        <v>1</v>
      </c>
      <c r="Y189" s="9" t="b">
        <v>1</v>
      </c>
      <c r="Z189" s="11" t="b">
        <v>1</v>
      </c>
      <c r="AA189" s="13" t="s">
        <v>1</v>
      </c>
      <c r="AB189" s="169" t="b">
        <v>0</v>
      </c>
      <c r="AC189" s="19">
        <v>0</v>
      </c>
      <c r="AD189" s="13" t="s">
        <v>705</v>
      </c>
      <c r="AE189" s="170" t="b">
        <v>1</v>
      </c>
      <c r="AF189" s="170" t="b">
        <v>0</v>
      </c>
      <c r="AG189" s="13" t="s">
        <v>724</v>
      </c>
      <c r="AH189" s="13" t="s">
        <v>681</v>
      </c>
      <c r="AI189" s="13" t="s">
        <v>705</v>
      </c>
      <c r="AJ189" s="20" t="s">
        <v>693</v>
      </c>
      <c r="AK189" s="13"/>
      <c r="AL189" s="13"/>
      <c r="AM189" s="13"/>
      <c r="AN189" s="13"/>
      <c r="AO189" s="20"/>
    </row>
    <row r="190" spans="1:41" x14ac:dyDescent="0.35">
      <c r="A190" s="5">
        <v>46</v>
      </c>
      <c r="B190" s="9" t="b">
        <v>0</v>
      </c>
      <c r="C190" s="9" t="b">
        <v>0</v>
      </c>
      <c r="D190" s="9">
        <v>0</v>
      </c>
      <c r="E190" s="9">
        <v>0</v>
      </c>
      <c r="F190" s="9">
        <v>154</v>
      </c>
      <c r="G190" s="9">
        <v>2</v>
      </c>
      <c r="H190" s="9" t="b">
        <v>1</v>
      </c>
      <c r="I190" s="9" t="b">
        <v>0</v>
      </c>
      <c r="J190" s="9">
        <v>180</v>
      </c>
      <c r="K190" s="9"/>
      <c r="L190" s="21">
        <v>154</v>
      </c>
      <c r="M190" s="94" t="s">
        <v>1224</v>
      </c>
      <c r="N190" s="9" t="s">
        <v>1157</v>
      </c>
      <c r="O190" s="19">
        <v>0</v>
      </c>
      <c r="P190" s="19">
        <v>0</v>
      </c>
      <c r="Q190" s="19">
        <v>0</v>
      </c>
      <c r="R190" s="28">
        <v>0</v>
      </c>
      <c r="S190" s="14" t="s">
        <v>977</v>
      </c>
      <c r="T190" s="14" t="s">
        <v>981</v>
      </c>
      <c r="U190" s="14" t="s">
        <v>977</v>
      </c>
      <c r="V190" s="168">
        <v>498199743</v>
      </c>
      <c r="W190" s="168" t="b">
        <v>1</v>
      </c>
      <c r="X190" s="9" t="s">
        <v>1</v>
      </c>
      <c r="Y190" s="9" t="b">
        <v>1</v>
      </c>
      <c r="Z190" s="11" t="b">
        <v>1</v>
      </c>
      <c r="AA190" s="13" t="s">
        <v>693</v>
      </c>
      <c r="AB190" s="169" t="b">
        <v>0</v>
      </c>
      <c r="AC190" s="19">
        <v>0</v>
      </c>
      <c r="AD190" s="13" t="s">
        <v>693</v>
      </c>
      <c r="AE190" s="170" t="b">
        <v>1</v>
      </c>
      <c r="AF190" s="170" t="b">
        <v>0</v>
      </c>
      <c r="AG190" s="13" t="s">
        <v>724</v>
      </c>
      <c r="AH190" s="13" t="s">
        <v>681</v>
      </c>
      <c r="AI190" s="13" t="s">
        <v>705</v>
      </c>
      <c r="AJ190" s="20" t="s">
        <v>693</v>
      </c>
      <c r="AK190" s="13"/>
      <c r="AL190" s="13"/>
      <c r="AM190" s="13"/>
      <c r="AN190" s="13"/>
      <c r="AO190" s="20"/>
    </row>
    <row r="191" spans="1:41" x14ac:dyDescent="0.35">
      <c r="A191" s="5">
        <v>243</v>
      </c>
      <c r="B191" s="9" t="b">
        <v>0</v>
      </c>
      <c r="C191" s="9" t="b">
        <v>0</v>
      </c>
      <c r="D191" s="9">
        <v>0</v>
      </c>
      <c r="E191" s="9">
        <v>0</v>
      </c>
      <c r="F191" s="9">
        <v>154</v>
      </c>
      <c r="G191" s="9">
        <v>3</v>
      </c>
      <c r="H191" s="9" t="b">
        <v>1</v>
      </c>
      <c r="I191" s="9" t="b">
        <v>0</v>
      </c>
      <c r="J191" s="9">
        <v>181</v>
      </c>
      <c r="K191" s="9"/>
      <c r="L191" s="21">
        <v>154</v>
      </c>
      <c r="M191" s="94" t="s">
        <v>1224</v>
      </c>
      <c r="N191" s="9" t="s">
        <v>1158</v>
      </c>
      <c r="O191" s="19">
        <v>0</v>
      </c>
      <c r="P191" s="19">
        <v>0</v>
      </c>
      <c r="Q191" s="19">
        <v>0</v>
      </c>
      <c r="R191" s="28">
        <v>0</v>
      </c>
      <c r="S191" s="14" t="s">
        <v>975</v>
      </c>
      <c r="T191" s="14" t="s">
        <v>981</v>
      </c>
      <c r="U191" s="14" t="s">
        <v>987</v>
      </c>
      <c r="V191" s="168">
        <v>476542824</v>
      </c>
      <c r="W191" s="168" t="b">
        <v>0</v>
      </c>
      <c r="X191" s="9" t="s">
        <v>1</v>
      </c>
      <c r="Y191" s="9" t="b">
        <v>1</v>
      </c>
      <c r="Z191" s="11" t="b">
        <v>1</v>
      </c>
      <c r="AA191" s="13" t="s">
        <v>1</v>
      </c>
      <c r="AB191" s="169" t="b">
        <v>0</v>
      </c>
      <c r="AC191" s="19">
        <v>0</v>
      </c>
      <c r="AD191" s="13" t="s">
        <v>717</v>
      </c>
      <c r="AE191" s="170" t="b">
        <v>0</v>
      </c>
      <c r="AF191" s="170" t="b">
        <v>0</v>
      </c>
      <c r="AG191" s="13" t="s">
        <v>724</v>
      </c>
      <c r="AH191" s="13" t="s">
        <v>681</v>
      </c>
      <c r="AI191" s="13" t="s">
        <v>705</v>
      </c>
      <c r="AJ191" s="20" t="s">
        <v>693</v>
      </c>
      <c r="AK191" s="13"/>
      <c r="AL191" s="13"/>
      <c r="AM191" s="13"/>
      <c r="AN191" s="13"/>
      <c r="AO191" s="20"/>
    </row>
    <row r="192" spans="1:41" x14ac:dyDescent="0.35">
      <c r="A192" s="5">
        <v>228</v>
      </c>
      <c r="B192" s="9" t="b">
        <v>0</v>
      </c>
      <c r="C192" s="9" t="b">
        <v>0</v>
      </c>
      <c r="D192" s="9">
        <v>0</v>
      </c>
      <c r="E192" s="9">
        <v>0</v>
      </c>
      <c r="F192" s="9">
        <v>154</v>
      </c>
      <c r="G192" s="9">
        <v>4</v>
      </c>
      <c r="H192" s="9" t="b">
        <v>1</v>
      </c>
      <c r="I192" s="9" t="b">
        <v>0</v>
      </c>
      <c r="J192" s="9">
        <v>182</v>
      </c>
      <c r="K192" s="9"/>
      <c r="L192" s="21">
        <v>154</v>
      </c>
      <c r="M192" s="94" t="s">
        <v>1224</v>
      </c>
      <c r="N192" s="9" t="s">
        <v>1159</v>
      </c>
      <c r="O192" s="19">
        <v>0</v>
      </c>
      <c r="P192" s="19">
        <v>0</v>
      </c>
      <c r="Q192" s="19">
        <v>0</v>
      </c>
      <c r="R192" s="28">
        <v>0</v>
      </c>
      <c r="S192" s="14" t="s">
        <v>1</v>
      </c>
      <c r="T192" s="14" t="s">
        <v>1</v>
      </c>
      <c r="U192" s="14" t="s">
        <v>1</v>
      </c>
      <c r="V192" s="168">
        <v>467701914</v>
      </c>
      <c r="W192" s="168" t="b">
        <v>0</v>
      </c>
      <c r="X192" s="9" t="s">
        <v>1</v>
      </c>
      <c r="Y192" s="9" t="b">
        <v>1</v>
      </c>
      <c r="Z192" s="11" t="b">
        <v>1</v>
      </c>
      <c r="AA192" s="13" t="s">
        <v>1</v>
      </c>
      <c r="AB192" s="169" t="b">
        <v>0</v>
      </c>
      <c r="AC192" s="19">
        <v>0</v>
      </c>
      <c r="AD192" s="13" t="s">
        <v>1</v>
      </c>
      <c r="AE192" s="170" t="b">
        <v>0</v>
      </c>
      <c r="AF192" s="170" t="b">
        <v>0</v>
      </c>
      <c r="AG192" s="13" t="s">
        <v>724</v>
      </c>
      <c r="AH192" s="13" t="s">
        <v>681</v>
      </c>
      <c r="AI192" s="13" t="s">
        <v>705</v>
      </c>
      <c r="AJ192" s="20" t="s">
        <v>693</v>
      </c>
      <c r="AK192" s="13"/>
      <c r="AL192" s="13"/>
      <c r="AM192" s="13"/>
      <c r="AN192" s="13"/>
      <c r="AO192" s="20"/>
    </row>
    <row r="193" spans="1:41" x14ac:dyDescent="0.35">
      <c r="A193" s="5">
        <v>77</v>
      </c>
      <c r="B193" s="9" t="b">
        <v>0</v>
      </c>
      <c r="C193" s="9" t="b">
        <v>0</v>
      </c>
      <c r="D193" s="9">
        <v>0</v>
      </c>
      <c r="E193" s="9">
        <v>0</v>
      </c>
      <c r="F193" s="9">
        <v>154</v>
      </c>
      <c r="G193" s="9">
        <v>5</v>
      </c>
      <c r="H193" s="9" t="b">
        <v>1</v>
      </c>
      <c r="I193" s="9" t="b">
        <v>0</v>
      </c>
      <c r="J193" s="9">
        <v>183</v>
      </c>
      <c r="K193" s="9"/>
      <c r="L193" s="21">
        <v>154</v>
      </c>
      <c r="M193" s="94" t="s">
        <v>1224</v>
      </c>
      <c r="N193" s="9" t="s">
        <v>1160</v>
      </c>
      <c r="O193" s="19">
        <v>0</v>
      </c>
      <c r="P193" s="19">
        <v>0</v>
      </c>
      <c r="Q193" s="19">
        <v>0</v>
      </c>
      <c r="R193" s="28">
        <v>0</v>
      </c>
      <c r="S193" s="14" t="s">
        <v>977</v>
      </c>
      <c r="T193" s="14" t="s">
        <v>976</v>
      </c>
      <c r="U193" s="14" t="s">
        <v>979</v>
      </c>
      <c r="V193" s="168">
        <v>397911752</v>
      </c>
      <c r="W193" s="168" t="b">
        <v>1</v>
      </c>
      <c r="X193" s="9" t="s">
        <v>1</v>
      </c>
      <c r="Y193" s="9" t="b">
        <v>1</v>
      </c>
      <c r="Z193" s="11" t="b">
        <v>1</v>
      </c>
      <c r="AA193" s="13" t="s">
        <v>693</v>
      </c>
      <c r="AB193" s="169" t="b">
        <v>0</v>
      </c>
      <c r="AC193" s="19">
        <v>0</v>
      </c>
      <c r="AD193" s="13" t="s">
        <v>693</v>
      </c>
      <c r="AE193" s="170" t="b">
        <v>1</v>
      </c>
      <c r="AF193" s="170" t="b">
        <v>0</v>
      </c>
      <c r="AG193" s="13" t="s">
        <v>724</v>
      </c>
      <c r="AH193" s="13" t="s">
        <v>681</v>
      </c>
      <c r="AI193" s="13" t="s">
        <v>705</v>
      </c>
      <c r="AJ193" s="20" t="s">
        <v>693</v>
      </c>
      <c r="AK193" s="13"/>
      <c r="AL193" s="13"/>
      <c r="AM193" s="13"/>
      <c r="AN193" s="13"/>
      <c r="AO193" s="20"/>
    </row>
    <row r="194" spans="1:41" x14ac:dyDescent="0.35">
      <c r="A194" s="5">
        <v>205</v>
      </c>
      <c r="B194" s="9" t="b">
        <v>0</v>
      </c>
      <c r="C194" s="9" t="b">
        <v>1</v>
      </c>
      <c r="D194" s="9">
        <v>0</v>
      </c>
      <c r="E194" s="9">
        <v>0</v>
      </c>
      <c r="F194" s="9">
        <v>154</v>
      </c>
      <c r="G194" s="9">
        <v>1</v>
      </c>
      <c r="H194" s="9" t="b">
        <v>0</v>
      </c>
      <c r="I194" s="9" t="b">
        <v>0</v>
      </c>
      <c r="J194" s="9">
        <v>184</v>
      </c>
      <c r="K194" s="9"/>
      <c r="L194" s="21">
        <v>154</v>
      </c>
      <c r="M194" s="94" t="s">
        <v>1224</v>
      </c>
      <c r="N194" s="9" t="s">
        <v>1161</v>
      </c>
      <c r="O194" s="19">
        <v>0</v>
      </c>
      <c r="P194" s="19">
        <v>0</v>
      </c>
      <c r="Q194" s="19">
        <v>0</v>
      </c>
      <c r="R194" s="28">
        <v>0</v>
      </c>
      <c r="S194" s="14" t="s">
        <v>975</v>
      </c>
      <c r="T194" s="14" t="s">
        <v>976</v>
      </c>
      <c r="U194" s="14" t="s">
        <v>977</v>
      </c>
      <c r="V194" s="168">
        <v>186398649</v>
      </c>
      <c r="W194" s="168" t="b">
        <v>1</v>
      </c>
      <c r="X194" s="9" t="s">
        <v>1</v>
      </c>
      <c r="Y194" s="9" t="b">
        <v>1</v>
      </c>
      <c r="Z194" s="11" t="b">
        <v>1</v>
      </c>
      <c r="AA194" s="13" t="s">
        <v>681</v>
      </c>
      <c r="AB194" s="169" t="b">
        <v>0</v>
      </c>
      <c r="AC194" s="19">
        <v>1</v>
      </c>
      <c r="AD194" s="13" t="s">
        <v>693</v>
      </c>
      <c r="AE194" s="170" t="b">
        <v>1</v>
      </c>
      <c r="AF194" s="170" t="b">
        <v>0</v>
      </c>
      <c r="AG194" s="13" t="s">
        <v>724</v>
      </c>
      <c r="AH194" s="13" t="s">
        <v>681</v>
      </c>
      <c r="AI194" s="13" t="s">
        <v>705</v>
      </c>
      <c r="AJ194" s="20" t="s">
        <v>693</v>
      </c>
      <c r="AK194" s="13"/>
      <c r="AL194" s="13"/>
      <c r="AM194" s="13"/>
      <c r="AN194" s="13"/>
      <c r="AO194" s="20"/>
    </row>
    <row r="195" spans="1:41" x14ac:dyDescent="0.35">
      <c r="A195" s="5">
        <v>308</v>
      </c>
      <c r="B195" s="9" t="b">
        <v>0</v>
      </c>
      <c r="C195" s="9" t="b">
        <v>0</v>
      </c>
      <c r="D195" s="9">
        <v>0</v>
      </c>
      <c r="E195" s="9">
        <v>0</v>
      </c>
      <c r="F195" s="9">
        <v>154</v>
      </c>
      <c r="G195" s="9">
        <v>2</v>
      </c>
      <c r="H195" s="9" t="b">
        <v>0</v>
      </c>
      <c r="I195" s="9" t="b">
        <v>0</v>
      </c>
      <c r="J195" s="9">
        <v>185</v>
      </c>
      <c r="K195" s="9"/>
      <c r="L195" s="21">
        <v>154</v>
      </c>
      <c r="M195" s="94" t="s">
        <v>1224</v>
      </c>
      <c r="N195" s="9" t="s">
        <v>1162</v>
      </c>
      <c r="O195" s="19">
        <v>0</v>
      </c>
      <c r="P195" s="19">
        <v>0</v>
      </c>
      <c r="Q195" s="19">
        <v>0</v>
      </c>
      <c r="R195" s="28">
        <v>0</v>
      </c>
      <c r="S195" s="14" t="s">
        <v>977</v>
      </c>
      <c r="T195" s="14" t="s">
        <v>981</v>
      </c>
      <c r="U195" s="14" t="s">
        <v>987</v>
      </c>
      <c r="V195" s="168">
        <v>150255012</v>
      </c>
      <c r="W195" s="168" t="b">
        <v>1</v>
      </c>
      <c r="X195" s="9" t="s">
        <v>1</v>
      </c>
      <c r="Y195" s="9" t="b">
        <v>1</v>
      </c>
      <c r="Z195" s="11" t="b">
        <v>1</v>
      </c>
      <c r="AA195" s="13" t="s">
        <v>724</v>
      </c>
      <c r="AB195" s="169" t="b">
        <v>0</v>
      </c>
      <c r="AC195" s="19">
        <v>1</v>
      </c>
      <c r="AD195" s="13" t="s">
        <v>701</v>
      </c>
      <c r="AE195" s="170" t="b">
        <v>0</v>
      </c>
      <c r="AF195" s="170" t="b">
        <v>0</v>
      </c>
      <c r="AG195" s="13" t="s">
        <v>724</v>
      </c>
      <c r="AH195" s="13" t="s">
        <v>681</v>
      </c>
      <c r="AI195" s="13" t="s">
        <v>705</v>
      </c>
      <c r="AJ195" s="20" t="s">
        <v>693</v>
      </c>
      <c r="AK195" s="13"/>
      <c r="AL195" s="13"/>
      <c r="AM195" s="13"/>
      <c r="AN195" s="13"/>
      <c r="AO195" s="20"/>
    </row>
    <row r="196" spans="1:41" x14ac:dyDescent="0.35">
      <c r="A196" s="5">
        <v>257</v>
      </c>
      <c r="B196" s="9" t="b">
        <v>0</v>
      </c>
      <c r="C196" s="9" t="b">
        <v>0</v>
      </c>
      <c r="D196" s="9">
        <v>0</v>
      </c>
      <c r="E196" s="9">
        <v>0</v>
      </c>
      <c r="F196" s="9">
        <v>154</v>
      </c>
      <c r="G196" s="9">
        <v>3</v>
      </c>
      <c r="H196" s="9" t="b">
        <v>0</v>
      </c>
      <c r="I196" s="9" t="b">
        <v>0</v>
      </c>
      <c r="J196" s="9">
        <v>186</v>
      </c>
      <c r="K196" s="9"/>
      <c r="L196" s="21">
        <v>154</v>
      </c>
      <c r="M196" s="94" t="s">
        <v>1224</v>
      </c>
      <c r="N196" s="9" t="s">
        <v>1163</v>
      </c>
      <c r="O196" s="19">
        <v>0</v>
      </c>
      <c r="P196" s="19">
        <v>0</v>
      </c>
      <c r="Q196" s="19">
        <v>0</v>
      </c>
      <c r="R196" s="28">
        <v>0</v>
      </c>
      <c r="S196" s="14" t="s">
        <v>975</v>
      </c>
      <c r="T196" s="14" t="s">
        <v>976</v>
      </c>
      <c r="U196" s="14" t="s">
        <v>979</v>
      </c>
      <c r="V196" s="168">
        <v>136703209</v>
      </c>
      <c r="W196" s="168" t="b">
        <v>1</v>
      </c>
      <c r="X196" s="9" t="s">
        <v>1</v>
      </c>
      <c r="Y196" s="9" t="b">
        <v>1</v>
      </c>
      <c r="Z196" s="11" t="b">
        <v>1</v>
      </c>
      <c r="AA196" s="13" t="s">
        <v>693</v>
      </c>
      <c r="AB196" s="169" t="b">
        <v>0</v>
      </c>
      <c r="AC196" s="19">
        <v>0</v>
      </c>
      <c r="AD196" s="13" t="s">
        <v>705</v>
      </c>
      <c r="AE196" s="170" t="b">
        <v>1</v>
      </c>
      <c r="AF196" s="170" t="b">
        <v>0</v>
      </c>
      <c r="AG196" s="13" t="s">
        <v>724</v>
      </c>
      <c r="AH196" s="13" t="s">
        <v>681</v>
      </c>
      <c r="AI196" s="13" t="s">
        <v>705</v>
      </c>
      <c r="AJ196" s="20" t="s">
        <v>693</v>
      </c>
      <c r="AK196" s="13"/>
      <c r="AL196" s="13"/>
      <c r="AM196" s="13"/>
      <c r="AN196" s="13"/>
      <c r="AO196" s="20"/>
    </row>
    <row r="197" spans="1:41" x14ac:dyDescent="0.35">
      <c r="A197" s="5">
        <v>314</v>
      </c>
      <c r="B197" s="9" t="b">
        <v>0</v>
      </c>
      <c r="C197" s="9" t="b">
        <v>1</v>
      </c>
      <c r="D197" s="9">
        <v>0</v>
      </c>
      <c r="E197" s="9">
        <v>0</v>
      </c>
      <c r="F197" s="9">
        <v>154</v>
      </c>
      <c r="G197" s="9">
        <v>4</v>
      </c>
      <c r="H197" s="9" t="b">
        <v>0</v>
      </c>
      <c r="I197" s="9" t="b">
        <v>0</v>
      </c>
      <c r="J197" s="9">
        <v>187</v>
      </c>
      <c r="K197" s="9"/>
      <c r="L197" s="77">
        <v>154</v>
      </c>
      <c r="M197" s="95" t="s">
        <v>1224</v>
      </c>
      <c r="N197" s="78" t="s">
        <v>1164</v>
      </c>
      <c r="O197" s="97">
        <v>0</v>
      </c>
      <c r="P197" s="97">
        <v>0</v>
      </c>
      <c r="Q197" s="97">
        <v>0</v>
      </c>
      <c r="R197" s="171">
        <v>0</v>
      </c>
      <c r="S197" s="96" t="s">
        <v>975</v>
      </c>
      <c r="T197" s="96" t="s">
        <v>981</v>
      </c>
      <c r="U197" s="96" t="s">
        <v>979</v>
      </c>
      <c r="V197" s="172">
        <v>69793401</v>
      </c>
      <c r="W197" s="172" t="b">
        <v>0</v>
      </c>
      <c r="X197" s="78" t="s">
        <v>1</v>
      </c>
      <c r="Y197" s="78" t="b">
        <v>1</v>
      </c>
      <c r="Z197" s="173" t="b">
        <v>1</v>
      </c>
      <c r="AA197" s="162" t="s">
        <v>1</v>
      </c>
      <c r="AB197" s="174" t="b">
        <v>0</v>
      </c>
      <c r="AC197" s="97">
        <v>0</v>
      </c>
      <c r="AD197" s="162" t="s">
        <v>693</v>
      </c>
      <c r="AE197" s="175" t="b">
        <v>1</v>
      </c>
      <c r="AF197" s="175" t="b">
        <v>0</v>
      </c>
      <c r="AG197" s="162" t="s">
        <v>724</v>
      </c>
      <c r="AH197" s="162" t="s">
        <v>681</v>
      </c>
      <c r="AI197" s="162" t="s">
        <v>705</v>
      </c>
      <c r="AJ197" s="163" t="s">
        <v>693</v>
      </c>
      <c r="AK197" s="13"/>
      <c r="AL197" s="13"/>
      <c r="AM197" s="13"/>
      <c r="AN197" s="13"/>
      <c r="AO197" s="20"/>
    </row>
  </sheetData>
  <autoFilter ref="A10:AM197" xr:uid="{3E5646C1-4DCB-4EBA-BC05-FCF7E78BA11F}"/>
  <mergeCells count="1">
    <mergeCell ref="A5:AO5"/>
  </mergeCells>
  <conditionalFormatting sqref="A11:W176 P11:P197 B177:W197 X11:AO197 A177:A181">
    <cfRule type="expression" dxfId="44" priority="27">
      <formula>NOT($W11)</formula>
    </cfRule>
  </conditionalFormatting>
  <conditionalFormatting sqref="L11:AC197">
    <cfRule type="expression" dxfId="43" priority="28">
      <formula>AND(NOT($B11),$H11)</formula>
    </cfRule>
    <cfRule type="expression" dxfId="42" priority="37">
      <formula>AND($B11,$H11)</formula>
    </cfRule>
  </conditionalFormatting>
  <conditionalFormatting sqref="L11:AO196">
    <cfRule type="expression" dxfId="41" priority="19">
      <formula>AND($B11,NOT($B12))</formula>
    </cfRule>
  </conditionalFormatting>
  <conditionalFormatting sqref="L197:AO197">
    <cfRule type="expression" dxfId="40" priority="109">
      <formula>AND($B197,NOT(#REF!))</formula>
    </cfRule>
  </conditionalFormatting>
  <conditionalFormatting sqref="N11:N197 X11:X197">
    <cfRule type="expression" dxfId="39" priority="18">
      <formula>NOT($C11)</formula>
    </cfRule>
  </conditionalFormatting>
  <conditionalFormatting sqref="N11:O197 X11:X197">
    <cfRule type="expression" dxfId="37" priority="3">
      <formula>$I11</formula>
    </cfRule>
  </conditionalFormatting>
  <conditionalFormatting sqref="P11:P197">
    <cfRule type="expression" dxfId="36" priority="4">
      <formula>NOT($D11)</formula>
    </cfRule>
    <cfRule type="expression" dxfId="35" priority="5">
      <formula>$D11</formula>
    </cfRule>
  </conditionalFormatting>
  <conditionalFormatting sqref="P181:W181 Y181:AO181 AE182:AF197">
    <cfRule type="expression" dxfId="34" priority="40">
      <formula>AND($B181,NOT(#REF!))</formula>
    </cfRule>
  </conditionalFormatting>
  <conditionalFormatting sqref="AA11:AA197">
    <cfRule type="expression" dxfId="33" priority="21">
      <formula>AND(Z11,AB11)</formula>
    </cfRule>
    <cfRule type="expression" dxfId="32" priority="23">
      <formula>AND(Z11,NOT(AB11))</formula>
    </cfRule>
  </conditionalFormatting>
  <conditionalFormatting sqref="AD11:AD197">
    <cfRule type="expression" dxfId="31" priority="30">
      <formula>AE11</formula>
    </cfRule>
    <cfRule type="expression" dxfId="30" priority="31">
      <formula>NOT(AE11)</formula>
    </cfRule>
    <cfRule type="expression" dxfId="29" priority="32">
      <formula>AF11</formula>
    </cfRule>
  </conditionalFormatting>
  <conditionalFormatting sqref="AG11:AO197">
    <cfRule type="expression" dxfId="28" priority="33">
      <formula>AG11&lt;&gt;AG$1</formula>
    </cfRule>
    <cfRule type="expression" dxfId="27" priority="34">
      <formula>AG11=AG$1</formula>
    </cfRule>
  </conditionalFormatting>
  <pageMargins left="0.70866141732283472" right="0.70866141732283472" top="0.74803149606299213" bottom="0.74803149606299213" header="0.31496062992125984" footer="0.31496062992125984"/>
  <pageSetup paperSize="8" scale="86" fitToHeight="0" orientation="portrait" r:id="rId1"/>
  <headerFooter>
    <oddFooter>&amp;CPage &amp;P of &amp;N&amp;R&amp;D</oddFooter>
  </headerFooter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4706D83F-F3D7-4C21-9C66-3DE0A318EAE4}">
            <xm:f>$A53=zTippingResultsWinnerThisRound!$A$2</xm:f>
            <x14:dxf>
              <font>
                <b/>
                <i val="0"/>
              </font>
            </x14:dxf>
          </x14:cfRule>
          <xm:sqref>N53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5F106-1DBE-42CC-862C-D9FAB34107F6}">
  <sheetPr codeName="Sheet22"/>
  <dimension ref="A1:C18"/>
  <sheetViews>
    <sheetView workbookViewId="0"/>
  </sheetViews>
  <sheetFormatPr defaultRowHeight="14.5" x14ac:dyDescent="0.35"/>
  <cols>
    <col min="1" max="1" width="9.26953125" style="76" bestFit="1" customWidth="1"/>
    <col min="2" max="2" width="13.453125" bestFit="1" customWidth="1"/>
    <col min="3" max="3" width="15.26953125" bestFit="1" customWidth="1"/>
  </cols>
  <sheetData>
    <row r="1" spans="1:3" x14ac:dyDescent="0.35">
      <c r="A1" s="76" t="s">
        <v>795</v>
      </c>
      <c r="B1" t="s">
        <v>796</v>
      </c>
      <c r="C1" t="s">
        <v>659</v>
      </c>
    </row>
    <row r="2" spans="1:3" x14ac:dyDescent="0.35">
      <c r="A2" s="76">
        <v>0.65</v>
      </c>
      <c r="B2">
        <v>5</v>
      </c>
      <c r="C2" t="s">
        <v>683</v>
      </c>
    </row>
    <row r="3" spans="1:3" x14ac:dyDescent="0.35">
      <c r="A3" s="76">
        <v>0.54166599999999998</v>
      </c>
      <c r="B3">
        <v>6</v>
      </c>
      <c r="C3" t="s">
        <v>707</v>
      </c>
    </row>
    <row r="4" spans="1:3" x14ac:dyDescent="0.35">
      <c r="A4" s="76">
        <v>0.51922999999999997</v>
      </c>
      <c r="B4">
        <v>13</v>
      </c>
      <c r="C4" t="s">
        <v>715</v>
      </c>
    </row>
    <row r="5" spans="1:3" x14ac:dyDescent="0.35">
      <c r="A5" s="76">
        <v>0.5</v>
      </c>
      <c r="B5">
        <v>3</v>
      </c>
      <c r="C5" t="s">
        <v>671</v>
      </c>
    </row>
    <row r="6" spans="1:3" x14ac:dyDescent="0.35">
      <c r="A6" s="76">
        <v>0.5</v>
      </c>
      <c r="B6">
        <v>1</v>
      </c>
      <c r="C6" t="s">
        <v>667</v>
      </c>
    </row>
    <row r="7" spans="1:3" x14ac:dyDescent="0.35">
      <c r="A7" s="76">
        <v>0.5</v>
      </c>
      <c r="B7">
        <v>26</v>
      </c>
      <c r="C7" t="s">
        <v>695</v>
      </c>
    </row>
    <row r="8" spans="1:3" x14ac:dyDescent="0.35">
      <c r="A8" s="76">
        <v>0.44230700000000001</v>
      </c>
      <c r="B8">
        <v>13</v>
      </c>
      <c r="C8" t="s">
        <v>699</v>
      </c>
    </row>
    <row r="9" spans="1:3" x14ac:dyDescent="0.35">
      <c r="A9" s="76">
        <v>0.43181799999999998</v>
      </c>
      <c r="B9">
        <v>11</v>
      </c>
    </row>
    <row r="10" spans="1:3" x14ac:dyDescent="0.35">
      <c r="A10" s="76">
        <v>0.40625</v>
      </c>
      <c r="B10">
        <v>8</v>
      </c>
      <c r="C10" t="s">
        <v>679</v>
      </c>
    </row>
    <row r="11" spans="1:3" x14ac:dyDescent="0.35">
      <c r="A11" s="76">
        <v>0.36363600000000001</v>
      </c>
      <c r="B11">
        <v>11</v>
      </c>
      <c r="C11" t="s">
        <v>719</v>
      </c>
    </row>
    <row r="12" spans="1:3" x14ac:dyDescent="0.35">
      <c r="A12" s="76">
        <v>0.32608599999999999</v>
      </c>
      <c r="B12">
        <v>23</v>
      </c>
      <c r="C12" t="s">
        <v>711</v>
      </c>
    </row>
    <row r="13" spans="1:3" x14ac:dyDescent="0.35">
      <c r="A13" s="76">
        <v>0.31818099999999999</v>
      </c>
      <c r="B13">
        <v>11</v>
      </c>
      <c r="C13" t="s">
        <v>722</v>
      </c>
    </row>
    <row r="14" spans="1:3" x14ac:dyDescent="0.35">
      <c r="A14" s="76">
        <v>0.30357099999999998</v>
      </c>
      <c r="B14">
        <v>14</v>
      </c>
      <c r="C14" t="s">
        <v>687</v>
      </c>
    </row>
    <row r="15" spans="1:3" x14ac:dyDescent="0.35">
      <c r="A15" s="76">
        <v>0.28125</v>
      </c>
      <c r="B15">
        <v>24</v>
      </c>
      <c r="C15" t="s">
        <v>691</v>
      </c>
    </row>
    <row r="16" spans="1:3" x14ac:dyDescent="0.35">
      <c r="A16" s="76">
        <v>0.26785700000000001</v>
      </c>
      <c r="B16">
        <v>14</v>
      </c>
      <c r="C16" t="s">
        <v>703</v>
      </c>
    </row>
    <row r="17" spans="1:3" x14ac:dyDescent="0.35">
      <c r="A17" s="76">
        <v>0.25</v>
      </c>
      <c r="B17">
        <v>2</v>
      </c>
      <c r="C17" t="s">
        <v>663</v>
      </c>
    </row>
    <row r="18" spans="1:3" x14ac:dyDescent="0.35">
      <c r="A18" s="76">
        <v>0.25</v>
      </c>
      <c r="B18">
        <v>1</v>
      </c>
      <c r="C18" t="s">
        <v>675</v>
      </c>
    </row>
  </sheetData>
  <pageMargins left="0.7" right="0.7" top="0.75" bottom="0.75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1933D-4CEC-40BB-9724-FADA8F079BEF}">
  <sheetPr codeName="Sheet23">
    <tabColor theme="3" tint="0.59999389629810485"/>
  </sheetPr>
  <dimension ref="A1:H1"/>
  <sheetViews>
    <sheetView workbookViewId="0"/>
  </sheetViews>
  <sheetFormatPr defaultRowHeight="14.5" x14ac:dyDescent="0.35"/>
  <cols>
    <col min="1" max="1" width="22.54296875" bestFit="1" customWidth="1"/>
    <col min="2" max="2" width="10.26953125" bestFit="1" customWidth="1"/>
    <col min="3" max="3" width="15.26953125" bestFit="1" customWidth="1"/>
    <col min="4" max="4" width="11.7265625" bestFit="1" customWidth="1"/>
    <col min="5" max="5" width="10.7265625" bestFit="1" customWidth="1"/>
    <col min="6" max="6" width="12.81640625" bestFit="1" customWidth="1"/>
    <col min="7" max="7" width="18.26953125" bestFit="1" customWidth="1"/>
    <col min="8" max="8" width="18.7265625" bestFit="1" customWidth="1"/>
  </cols>
  <sheetData>
    <row r="1" spans="1:8" x14ac:dyDescent="0.35">
      <c r="A1" t="s">
        <v>797</v>
      </c>
      <c r="B1" t="s">
        <v>42</v>
      </c>
      <c r="C1" t="s">
        <v>739</v>
      </c>
      <c r="D1" t="s">
        <v>49</v>
      </c>
      <c r="E1" t="s">
        <v>4</v>
      </c>
      <c r="F1" t="s">
        <v>659</v>
      </c>
      <c r="G1" t="s">
        <v>798</v>
      </c>
      <c r="H1" t="s">
        <v>799</v>
      </c>
    </row>
  </sheetData>
  <pageMargins left="0.7" right="0.7" top="0.75" bottom="0.75" header="0.3" footer="0.3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1F9C0-0FE5-4FDE-817C-BB3B350FD767}">
  <sheetPr codeName="Sheet24"/>
  <dimension ref="A1:T188"/>
  <sheetViews>
    <sheetView workbookViewId="0"/>
  </sheetViews>
  <sheetFormatPr defaultRowHeight="14.5" x14ac:dyDescent="0.35"/>
  <cols>
    <col min="1" max="1" width="10.26953125" bestFit="1" customWidth="1"/>
    <col min="2" max="2" width="11.7265625" bestFit="1" customWidth="1"/>
    <col min="3" max="3" width="12.26953125" bestFit="1" customWidth="1"/>
    <col min="4" max="4" width="12.7265625" bestFit="1" customWidth="1"/>
    <col min="5" max="5" width="14" bestFit="1" customWidth="1"/>
    <col min="6" max="6" width="12.7265625" bestFit="1" customWidth="1"/>
    <col min="7" max="7" width="15.54296875" bestFit="1" customWidth="1"/>
    <col min="8" max="8" width="9.26953125" bestFit="1" customWidth="1"/>
    <col min="9" max="9" width="9" bestFit="1" customWidth="1"/>
    <col min="10" max="10" width="15.54296875" bestFit="1" customWidth="1"/>
    <col min="11" max="11" width="16" bestFit="1" customWidth="1"/>
    <col min="12" max="12" width="11" bestFit="1" customWidth="1"/>
    <col min="13" max="13" width="13.1796875" bestFit="1" customWidth="1"/>
    <col min="14" max="14" width="18.7265625" bestFit="1" customWidth="1"/>
    <col min="15" max="15" width="19.7265625" bestFit="1" customWidth="1"/>
    <col min="16" max="16" width="9.54296875" bestFit="1" customWidth="1"/>
    <col min="17" max="17" width="12" bestFit="1" customWidth="1"/>
    <col min="18" max="18" width="9.81640625" bestFit="1" customWidth="1"/>
    <col min="19" max="19" width="18.54296875" bestFit="1" customWidth="1"/>
    <col min="20" max="20" width="27.7265625" bestFit="1" customWidth="1"/>
  </cols>
  <sheetData>
    <row r="1" spans="1:20" x14ac:dyDescent="0.35">
      <c r="A1" t="s">
        <v>42</v>
      </c>
      <c r="B1" t="s">
        <v>49</v>
      </c>
      <c r="C1" t="s">
        <v>4</v>
      </c>
      <c r="D1" t="s">
        <v>629</v>
      </c>
      <c r="E1" t="s">
        <v>51</v>
      </c>
      <c r="F1" t="s">
        <v>52</v>
      </c>
      <c r="G1" t="s">
        <v>53</v>
      </c>
      <c r="H1" t="s">
        <v>8</v>
      </c>
      <c r="I1" t="s">
        <v>9</v>
      </c>
      <c r="J1" t="s">
        <v>630</v>
      </c>
      <c r="K1" t="s">
        <v>7</v>
      </c>
      <c r="L1" t="s">
        <v>631</v>
      </c>
      <c r="M1" t="s">
        <v>54</v>
      </c>
      <c r="N1" t="s">
        <v>632</v>
      </c>
      <c r="O1" t="s">
        <v>633</v>
      </c>
      <c r="P1" t="s">
        <v>634</v>
      </c>
      <c r="Q1" t="s">
        <v>635</v>
      </c>
      <c r="R1" t="s">
        <v>48</v>
      </c>
      <c r="S1" t="s">
        <v>55</v>
      </c>
      <c r="T1" t="s">
        <v>636</v>
      </c>
    </row>
    <row r="2" spans="1:20" x14ac:dyDescent="0.35">
      <c r="A2">
        <v>123</v>
      </c>
      <c r="B2" t="s">
        <v>179</v>
      </c>
      <c r="C2" t="s">
        <v>180</v>
      </c>
      <c r="D2">
        <v>4</v>
      </c>
      <c r="E2">
        <v>0</v>
      </c>
      <c r="F2">
        <v>4</v>
      </c>
      <c r="G2">
        <v>1</v>
      </c>
      <c r="H2" t="s">
        <v>84</v>
      </c>
      <c r="I2" t="s">
        <v>90</v>
      </c>
      <c r="J2">
        <v>9</v>
      </c>
      <c r="K2" t="s">
        <v>639</v>
      </c>
      <c r="L2">
        <v>1615440724</v>
      </c>
      <c r="Q2">
        <v>0</v>
      </c>
      <c r="R2">
        <v>0</v>
      </c>
      <c r="S2">
        <v>2</v>
      </c>
      <c r="T2">
        <v>2</v>
      </c>
    </row>
    <row r="3" spans="1:20" x14ac:dyDescent="0.35">
      <c r="A3">
        <v>316</v>
      </c>
      <c r="B3" t="s">
        <v>901</v>
      </c>
      <c r="C3" t="s">
        <v>862</v>
      </c>
      <c r="D3">
        <v>4</v>
      </c>
      <c r="E3">
        <v>0</v>
      </c>
      <c r="F3">
        <v>4</v>
      </c>
      <c r="G3">
        <v>1</v>
      </c>
      <c r="H3" t="s">
        <v>84</v>
      </c>
      <c r="I3" t="s">
        <v>90</v>
      </c>
      <c r="J3">
        <v>9</v>
      </c>
      <c r="K3" t="s">
        <v>641</v>
      </c>
      <c r="L3">
        <v>1079008493</v>
      </c>
      <c r="Q3">
        <v>0</v>
      </c>
      <c r="R3">
        <v>0</v>
      </c>
      <c r="S3">
        <v>3</v>
      </c>
      <c r="T3">
        <v>3</v>
      </c>
    </row>
    <row r="4" spans="1:20" x14ac:dyDescent="0.35">
      <c r="A4">
        <v>97</v>
      </c>
      <c r="B4" t="s">
        <v>144</v>
      </c>
      <c r="C4" t="s">
        <v>92</v>
      </c>
      <c r="D4">
        <v>4</v>
      </c>
      <c r="E4">
        <v>0</v>
      </c>
      <c r="F4">
        <v>4</v>
      </c>
      <c r="G4">
        <v>1</v>
      </c>
      <c r="H4" t="s">
        <v>84</v>
      </c>
      <c r="I4" t="s">
        <v>83</v>
      </c>
      <c r="J4">
        <v>6</v>
      </c>
      <c r="K4" t="s">
        <v>639</v>
      </c>
      <c r="L4">
        <v>773459689</v>
      </c>
      <c r="Q4">
        <v>0</v>
      </c>
      <c r="R4">
        <v>0</v>
      </c>
      <c r="S4">
        <v>3</v>
      </c>
      <c r="T4">
        <v>3</v>
      </c>
    </row>
    <row r="5" spans="1:20" x14ac:dyDescent="0.35">
      <c r="A5">
        <v>211</v>
      </c>
      <c r="B5" t="s">
        <v>95</v>
      </c>
      <c r="C5" t="s">
        <v>502</v>
      </c>
      <c r="D5">
        <v>4</v>
      </c>
      <c r="E5">
        <v>0</v>
      </c>
      <c r="F5">
        <v>4</v>
      </c>
      <c r="G5">
        <v>1</v>
      </c>
      <c r="H5" t="s">
        <v>84</v>
      </c>
      <c r="I5" t="s">
        <v>90</v>
      </c>
      <c r="J5">
        <v>14</v>
      </c>
      <c r="K5" t="s">
        <v>639</v>
      </c>
      <c r="L5">
        <v>689666464</v>
      </c>
      <c r="Q5">
        <v>0</v>
      </c>
      <c r="R5">
        <v>0</v>
      </c>
      <c r="S5">
        <v>4</v>
      </c>
      <c r="T5">
        <v>4</v>
      </c>
    </row>
    <row r="6" spans="1:20" x14ac:dyDescent="0.35">
      <c r="A6">
        <v>103</v>
      </c>
      <c r="B6" t="s">
        <v>360</v>
      </c>
      <c r="C6" t="s">
        <v>361</v>
      </c>
      <c r="D6">
        <v>4</v>
      </c>
      <c r="E6">
        <v>0</v>
      </c>
      <c r="F6">
        <v>4</v>
      </c>
      <c r="G6">
        <v>1</v>
      </c>
      <c r="H6" t="s">
        <v>82</v>
      </c>
      <c r="I6" t="s">
        <v>90</v>
      </c>
      <c r="J6">
        <v>9</v>
      </c>
      <c r="K6" t="s">
        <v>639</v>
      </c>
      <c r="L6">
        <v>673492664</v>
      </c>
      <c r="Q6">
        <v>0</v>
      </c>
      <c r="R6">
        <v>0</v>
      </c>
      <c r="S6">
        <v>3</v>
      </c>
      <c r="T6">
        <v>3</v>
      </c>
    </row>
    <row r="7" spans="1:20" x14ac:dyDescent="0.35">
      <c r="A7">
        <v>153</v>
      </c>
      <c r="B7" t="s">
        <v>354</v>
      </c>
      <c r="C7" t="s">
        <v>355</v>
      </c>
      <c r="D7">
        <v>3</v>
      </c>
      <c r="E7">
        <v>0</v>
      </c>
      <c r="F7">
        <v>3</v>
      </c>
      <c r="G7">
        <v>0.75</v>
      </c>
      <c r="H7" t="s">
        <v>82</v>
      </c>
      <c r="I7" t="s">
        <v>90</v>
      </c>
      <c r="J7">
        <v>10</v>
      </c>
      <c r="K7" t="s">
        <v>641</v>
      </c>
      <c r="L7">
        <v>2112354056</v>
      </c>
      <c r="Q7">
        <v>0</v>
      </c>
      <c r="R7">
        <v>0</v>
      </c>
      <c r="S7">
        <v>0</v>
      </c>
      <c r="T7">
        <v>0</v>
      </c>
    </row>
    <row r="8" spans="1:20" x14ac:dyDescent="0.35">
      <c r="A8">
        <v>227</v>
      </c>
      <c r="B8" t="s">
        <v>87</v>
      </c>
      <c r="C8" t="s">
        <v>537</v>
      </c>
      <c r="D8">
        <v>3</v>
      </c>
      <c r="E8">
        <v>0</v>
      </c>
      <c r="F8">
        <v>3</v>
      </c>
      <c r="G8">
        <v>0.75</v>
      </c>
      <c r="H8" t="s">
        <v>84</v>
      </c>
      <c r="I8" t="s">
        <v>90</v>
      </c>
      <c r="J8">
        <v>9</v>
      </c>
      <c r="K8" t="s">
        <v>639</v>
      </c>
      <c r="L8">
        <v>2094137574</v>
      </c>
      <c r="Q8">
        <v>0</v>
      </c>
      <c r="R8">
        <v>0</v>
      </c>
      <c r="S8">
        <v>0</v>
      </c>
      <c r="T8">
        <v>0</v>
      </c>
    </row>
    <row r="9" spans="1:20" x14ac:dyDescent="0.35">
      <c r="A9">
        <v>17</v>
      </c>
      <c r="B9" t="s">
        <v>450</v>
      </c>
      <c r="C9" t="s">
        <v>189</v>
      </c>
      <c r="D9">
        <v>3</v>
      </c>
      <c r="E9">
        <v>0</v>
      </c>
      <c r="F9">
        <v>3</v>
      </c>
      <c r="G9">
        <v>0.75</v>
      </c>
      <c r="H9" t="s">
        <v>84</v>
      </c>
      <c r="I9" t="s">
        <v>83</v>
      </c>
      <c r="J9">
        <v>0</v>
      </c>
      <c r="K9" t="s">
        <v>640</v>
      </c>
      <c r="L9">
        <v>2066806002</v>
      </c>
      <c r="Q9">
        <v>0</v>
      </c>
      <c r="R9">
        <v>-1</v>
      </c>
      <c r="S9">
        <v>2</v>
      </c>
      <c r="T9">
        <v>2</v>
      </c>
    </row>
    <row r="10" spans="1:20" x14ac:dyDescent="0.35">
      <c r="A10">
        <v>311</v>
      </c>
      <c r="B10" t="s">
        <v>884</v>
      </c>
      <c r="C10" t="s">
        <v>885</v>
      </c>
      <c r="D10">
        <v>3</v>
      </c>
      <c r="E10">
        <v>0</v>
      </c>
      <c r="F10">
        <v>3</v>
      </c>
      <c r="G10">
        <v>0.75</v>
      </c>
      <c r="H10" t="s">
        <v>84</v>
      </c>
      <c r="I10" t="s">
        <v>90</v>
      </c>
      <c r="J10">
        <v>15</v>
      </c>
      <c r="K10" t="s">
        <v>639</v>
      </c>
      <c r="L10">
        <v>2060209393</v>
      </c>
      <c r="Q10">
        <v>0</v>
      </c>
      <c r="R10">
        <v>-1</v>
      </c>
      <c r="S10">
        <v>0</v>
      </c>
      <c r="T10">
        <v>0</v>
      </c>
    </row>
    <row r="11" spans="1:20" x14ac:dyDescent="0.35">
      <c r="A11">
        <v>147</v>
      </c>
      <c r="B11" t="s">
        <v>457</v>
      </c>
      <c r="C11" t="s">
        <v>645</v>
      </c>
      <c r="D11">
        <v>3</v>
      </c>
      <c r="E11">
        <v>0</v>
      </c>
      <c r="F11">
        <v>3</v>
      </c>
      <c r="G11">
        <v>0.75</v>
      </c>
      <c r="H11" t="s">
        <v>84</v>
      </c>
      <c r="I11" t="s">
        <v>90</v>
      </c>
      <c r="J11">
        <v>3</v>
      </c>
      <c r="K11" t="s">
        <v>640</v>
      </c>
      <c r="L11">
        <v>1987210995</v>
      </c>
      <c r="Q11">
        <v>0</v>
      </c>
      <c r="R11">
        <v>0</v>
      </c>
      <c r="S11">
        <v>3</v>
      </c>
      <c r="T11">
        <v>3</v>
      </c>
    </row>
    <row r="12" spans="1:20" x14ac:dyDescent="0.35">
      <c r="A12">
        <v>309</v>
      </c>
      <c r="B12" t="s">
        <v>207</v>
      </c>
      <c r="C12" t="s">
        <v>882</v>
      </c>
      <c r="D12">
        <v>3</v>
      </c>
      <c r="E12">
        <v>0</v>
      </c>
      <c r="F12">
        <v>3</v>
      </c>
      <c r="G12">
        <v>0.75</v>
      </c>
      <c r="H12" t="s">
        <v>84</v>
      </c>
      <c r="I12" t="s">
        <v>83</v>
      </c>
      <c r="J12">
        <v>13</v>
      </c>
      <c r="K12" t="s">
        <v>640</v>
      </c>
      <c r="L12">
        <v>1965457243</v>
      </c>
      <c r="Q12">
        <v>0</v>
      </c>
      <c r="R12">
        <v>0</v>
      </c>
      <c r="S12">
        <v>0</v>
      </c>
      <c r="T12">
        <v>0</v>
      </c>
    </row>
    <row r="13" spans="1:20" x14ac:dyDescent="0.35">
      <c r="A13">
        <v>171</v>
      </c>
      <c r="B13" t="s">
        <v>87</v>
      </c>
      <c r="C13" t="s">
        <v>88</v>
      </c>
      <c r="D13">
        <v>3</v>
      </c>
      <c r="E13">
        <v>0</v>
      </c>
      <c r="F13">
        <v>3</v>
      </c>
      <c r="G13">
        <v>0.75</v>
      </c>
      <c r="H13" t="s">
        <v>84</v>
      </c>
      <c r="I13" t="s">
        <v>83</v>
      </c>
      <c r="J13">
        <v>13</v>
      </c>
      <c r="K13" t="s">
        <v>640</v>
      </c>
      <c r="L13">
        <v>1615708941</v>
      </c>
      <c r="Q13">
        <v>0</v>
      </c>
      <c r="R13">
        <v>0</v>
      </c>
      <c r="S13">
        <v>0</v>
      </c>
      <c r="T13">
        <v>0</v>
      </c>
    </row>
    <row r="14" spans="1:20" x14ac:dyDescent="0.35">
      <c r="A14">
        <v>154</v>
      </c>
      <c r="B14" t="s">
        <v>214</v>
      </c>
      <c r="C14" t="s">
        <v>215</v>
      </c>
      <c r="D14">
        <v>3</v>
      </c>
      <c r="E14">
        <v>0</v>
      </c>
      <c r="F14">
        <v>3</v>
      </c>
      <c r="G14">
        <v>0.75</v>
      </c>
      <c r="H14" t="s">
        <v>84</v>
      </c>
      <c r="I14" t="s">
        <v>90</v>
      </c>
      <c r="J14">
        <v>13</v>
      </c>
      <c r="K14" t="s">
        <v>639</v>
      </c>
      <c r="L14">
        <v>1608310476</v>
      </c>
      <c r="Q14">
        <v>0</v>
      </c>
      <c r="R14">
        <v>0</v>
      </c>
      <c r="S14">
        <v>1</v>
      </c>
      <c r="T14">
        <v>1</v>
      </c>
    </row>
    <row r="15" spans="1:20" x14ac:dyDescent="0.35">
      <c r="A15">
        <v>39</v>
      </c>
      <c r="B15" t="s">
        <v>602</v>
      </c>
      <c r="C15" t="s">
        <v>379</v>
      </c>
      <c r="D15">
        <v>3</v>
      </c>
      <c r="E15">
        <v>0</v>
      </c>
      <c r="F15">
        <v>3</v>
      </c>
      <c r="G15">
        <v>0.75</v>
      </c>
      <c r="H15" t="s">
        <v>84</v>
      </c>
      <c r="I15" t="s">
        <v>83</v>
      </c>
      <c r="J15">
        <v>9</v>
      </c>
      <c r="K15" t="s">
        <v>639</v>
      </c>
      <c r="L15">
        <v>1570430006</v>
      </c>
      <c r="Q15">
        <v>0</v>
      </c>
      <c r="R15">
        <v>-1</v>
      </c>
      <c r="S15">
        <v>2</v>
      </c>
      <c r="T15">
        <v>2</v>
      </c>
    </row>
    <row r="16" spans="1:20" x14ac:dyDescent="0.35">
      <c r="A16">
        <v>270</v>
      </c>
      <c r="B16" t="s">
        <v>791</v>
      </c>
      <c r="C16" t="s">
        <v>792</v>
      </c>
      <c r="D16">
        <v>3</v>
      </c>
      <c r="E16">
        <v>0</v>
      </c>
      <c r="F16">
        <v>3</v>
      </c>
      <c r="G16">
        <v>0.75</v>
      </c>
      <c r="L16">
        <v>1563548663</v>
      </c>
      <c r="Q16">
        <v>0</v>
      </c>
      <c r="R16">
        <v>0</v>
      </c>
      <c r="S16">
        <v>2</v>
      </c>
      <c r="T16">
        <v>2</v>
      </c>
    </row>
    <row r="17" spans="1:20" x14ac:dyDescent="0.35">
      <c r="A17">
        <v>93</v>
      </c>
      <c r="B17" t="s">
        <v>207</v>
      </c>
      <c r="C17" t="s">
        <v>646</v>
      </c>
      <c r="D17">
        <v>3</v>
      </c>
      <c r="E17">
        <v>0</v>
      </c>
      <c r="F17">
        <v>3</v>
      </c>
      <c r="G17">
        <v>0.75</v>
      </c>
      <c r="H17" t="s">
        <v>84</v>
      </c>
      <c r="I17" t="s">
        <v>90</v>
      </c>
      <c r="J17">
        <v>14</v>
      </c>
      <c r="K17" t="s">
        <v>639</v>
      </c>
      <c r="L17">
        <v>1438581191</v>
      </c>
      <c r="Q17">
        <v>0</v>
      </c>
      <c r="R17">
        <v>0</v>
      </c>
      <c r="S17">
        <v>2</v>
      </c>
      <c r="T17">
        <v>2</v>
      </c>
    </row>
    <row r="18" spans="1:20" x14ac:dyDescent="0.35">
      <c r="A18">
        <v>28</v>
      </c>
      <c r="B18" t="s">
        <v>576</v>
      </c>
      <c r="C18" t="s">
        <v>235</v>
      </c>
      <c r="D18">
        <v>3</v>
      </c>
      <c r="E18">
        <v>0</v>
      </c>
      <c r="F18">
        <v>3</v>
      </c>
      <c r="G18">
        <v>0.75</v>
      </c>
      <c r="H18" t="s">
        <v>84</v>
      </c>
      <c r="I18" t="s">
        <v>90</v>
      </c>
      <c r="J18">
        <v>14</v>
      </c>
      <c r="K18" t="s">
        <v>639</v>
      </c>
      <c r="L18">
        <v>1374792698</v>
      </c>
      <c r="Q18">
        <v>0</v>
      </c>
      <c r="R18">
        <v>0</v>
      </c>
      <c r="S18">
        <v>1</v>
      </c>
      <c r="T18">
        <v>1</v>
      </c>
    </row>
    <row r="19" spans="1:20" x14ac:dyDescent="0.35">
      <c r="A19">
        <v>223</v>
      </c>
      <c r="B19" t="s">
        <v>331</v>
      </c>
      <c r="C19" t="s">
        <v>198</v>
      </c>
      <c r="D19">
        <v>3</v>
      </c>
      <c r="E19">
        <v>0</v>
      </c>
      <c r="F19">
        <v>3</v>
      </c>
      <c r="G19">
        <v>0.75</v>
      </c>
      <c r="H19" t="s">
        <v>84</v>
      </c>
      <c r="I19" t="s">
        <v>90</v>
      </c>
      <c r="J19">
        <v>12</v>
      </c>
      <c r="K19" t="s">
        <v>639</v>
      </c>
      <c r="L19">
        <v>1324715094</v>
      </c>
      <c r="Q19">
        <v>0</v>
      </c>
      <c r="R19">
        <v>0</v>
      </c>
      <c r="S19">
        <v>0</v>
      </c>
      <c r="T19">
        <v>0</v>
      </c>
    </row>
    <row r="20" spans="1:20" x14ac:dyDescent="0.35">
      <c r="A20">
        <v>52</v>
      </c>
      <c r="B20" t="s">
        <v>650</v>
      </c>
      <c r="C20" t="s">
        <v>255</v>
      </c>
      <c r="D20">
        <v>3</v>
      </c>
      <c r="E20">
        <v>0</v>
      </c>
      <c r="F20">
        <v>3</v>
      </c>
      <c r="G20">
        <v>0.75</v>
      </c>
      <c r="H20" t="s">
        <v>84</v>
      </c>
      <c r="I20" t="s">
        <v>83</v>
      </c>
      <c r="J20">
        <v>9</v>
      </c>
      <c r="K20" t="s">
        <v>639</v>
      </c>
      <c r="L20">
        <v>1304242332</v>
      </c>
      <c r="Q20">
        <v>0</v>
      </c>
      <c r="R20">
        <v>0</v>
      </c>
      <c r="S20">
        <v>0</v>
      </c>
      <c r="T20">
        <v>0</v>
      </c>
    </row>
    <row r="21" spans="1:20" x14ac:dyDescent="0.35">
      <c r="A21">
        <v>298</v>
      </c>
      <c r="B21" t="s">
        <v>91</v>
      </c>
      <c r="C21" t="s">
        <v>876</v>
      </c>
      <c r="D21">
        <v>3</v>
      </c>
      <c r="E21">
        <v>0</v>
      </c>
      <c r="F21">
        <v>3</v>
      </c>
      <c r="G21">
        <v>0.75</v>
      </c>
      <c r="H21" t="s">
        <v>84</v>
      </c>
      <c r="I21" t="s">
        <v>90</v>
      </c>
      <c r="J21">
        <v>6</v>
      </c>
      <c r="K21" t="s">
        <v>640</v>
      </c>
      <c r="L21">
        <v>1278157854</v>
      </c>
      <c r="Q21">
        <v>0</v>
      </c>
      <c r="R21">
        <v>0</v>
      </c>
      <c r="S21">
        <v>1</v>
      </c>
      <c r="T21">
        <v>1</v>
      </c>
    </row>
    <row r="22" spans="1:20" x14ac:dyDescent="0.35">
      <c r="A22">
        <v>252</v>
      </c>
      <c r="B22" t="s">
        <v>162</v>
      </c>
      <c r="C22" t="s">
        <v>97</v>
      </c>
      <c r="D22">
        <v>3</v>
      </c>
      <c r="E22">
        <v>0</v>
      </c>
      <c r="F22">
        <v>3</v>
      </c>
      <c r="G22">
        <v>0.75</v>
      </c>
      <c r="H22" t="s">
        <v>84</v>
      </c>
      <c r="I22" t="s">
        <v>90</v>
      </c>
      <c r="J22">
        <v>10</v>
      </c>
      <c r="K22" t="s">
        <v>640</v>
      </c>
      <c r="L22">
        <v>1064625349</v>
      </c>
      <c r="Q22">
        <v>0</v>
      </c>
      <c r="R22">
        <v>-1</v>
      </c>
      <c r="S22">
        <v>2</v>
      </c>
      <c r="T22">
        <v>2</v>
      </c>
    </row>
    <row r="23" spans="1:20" x14ac:dyDescent="0.35">
      <c r="A23">
        <v>78</v>
      </c>
      <c r="B23" t="s">
        <v>561</v>
      </c>
      <c r="C23" t="s">
        <v>562</v>
      </c>
      <c r="D23">
        <v>3</v>
      </c>
      <c r="E23">
        <v>0</v>
      </c>
      <c r="F23">
        <v>3</v>
      </c>
      <c r="G23">
        <v>0.75</v>
      </c>
      <c r="H23" t="s">
        <v>84</v>
      </c>
      <c r="I23" t="s">
        <v>90</v>
      </c>
      <c r="J23">
        <v>15</v>
      </c>
      <c r="K23" t="s">
        <v>640</v>
      </c>
      <c r="L23">
        <v>887274689</v>
      </c>
      <c r="Q23">
        <v>0</v>
      </c>
      <c r="R23">
        <v>-1</v>
      </c>
      <c r="S23">
        <v>0</v>
      </c>
      <c r="T23">
        <v>0</v>
      </c>
    </row>
    <row r="24" spans="1:20" x14ac:dyDescent="0.35">
      <c r="A24">
        <v>34</v>
      </c>
      <c r="B24" t="s">
        <v>533</v>
      </c>
      <c r="C24" t="s">
        <v>153</v>
      </c>
      <c r="D24">
        <v>3</v>
      </c>
      <c r="E24">
        <v>0</v>
      </c>
      <c r="F24">
        <v>3</v>
      </c>
      <c r="G24">
        <v>0.75</v>
      </c>
      <c r="H24" t="s">
        <v>82</v>
      </c>
      <c r="I24" t="s">
        <v>90</v>
      </c>
      <c r="J24">
        <v>9</v>
      </c>
      <c r="K24" t="s">
        <v>640</v>
      </c>
      <c r="L24">
        <v>719557501</v>
      </c>
      <c r="Q24">
        <v>0</v>
      </c>
      <c r="R24">
        <v>-1</v>
      </c>
      <c r="S24">
        <v>1</v>
      </c>
      <c r="T24">
        <v>1</v>
      </c>
    </row>
    <row r="25" spans="1:20" x14ac:dyDescent="0.35">
      <c r="A25">
        <v>124</v>
      </c>
      <c r="B25" t="s">
        <v>510</v>
      </c>
      <c r="C25" t="s">
        <v>511</v>
      </c>
      <c r="D25">
        <v>3</v>
      </c>
      <c r="E25">
        <v>0</v>
      </c>
      <c r="F25">
        <v>3</v>
      </c>
      <c r="G25">
        <v>0.75</v>
      </c>
      <c r="H25" t="s">
        <v>84</v>
      </c>
      <c r="I25" t="s">
        <v>90</v>
      </c>
      <c r="J25">
        <v>14</v>
      </c>
      <c r="K25" t="s">
        <v>640</v>
      </c>
      <c r="L25">
        <v>690774439</v>
      </c>
      <c r="Q25">
        <v>0</v>
      </c>
      <c r="R25">
        <v>0</v>
      </c>
      <c r="S25">
        <v>0</v>
      </c>
      <c r="T25">
        <v>0</v>
      </c>
    </row>
    <row r="26" spans="1:20" x14ac:dyDescent="0.35">
      <c r="A26">
        <v>230</v>
      </c>
      <c r="B26" t="s">
        <v>168</v>
      </c>
      <c r="C26" t="s">
        <v>599</v>
      </c>
      <c r="D26">
        <v>3</v>
      </c>
      <c r="E26">
        <v>0</v>
      </c>
      <c r="F26">
        <v>3</v>
      </c>
      <c r="G26">
        <v>0.75</v>
      </c>
      <c r="H26" t="s">
        <v>84</v>
      </c>
      <c r="I26" t="s">
        <v>90</v>
      </c>
      <c r="J26">
        <v>10</v>
      </c>
      <c r="K26" t="s">
        <v>639</v>
      </c>
      <c r="L26">
        <v>487518513</v>
      </c>
      <c r="Q26">
        <v>0</v>
      </c>
      <c r="R26">
        <v>0</v>
      </c>
      <c r="S26">
        <v>3</v>
      </c>
      <c r="T26">
        <v>3</v>
      </c>
    </row>
    <row r="27" spans="1:20" x14ac:dyDescent="0.35">
      <c r="A27">
        <v>170</v>
      </c>
      <c r="B27" t="s">
        <v>128</v>
      </c>
      <c r="C27" t="s">
        <v>308</v>
      </c>
      <c r="D27">
        <v>3</v>
      </c>
      <c r="E27">
        <v>0</v>
      </c>
      <c r="F27">
        <v>3</v>
      </c>
      <c r="G27">
        <v>0.75</v>
      </c>
      <c r="H27" t="s">
        <v>84</v>
      </c>
      <c r="I27" t="s">
        <v>90</v>
      </c>
      <c r="J27">
        <v>14</v>
      </c>
      <c r="K27" t="s">
        <v>639</v>
      </c>
      <c r="L27">
        <v>315761536</v>
      </c>
      <c r="Q27">
        <v>0</v>
      </c>
      <c r="R27">
        <v>0</v>
      </c>
      <c r="S27">
        <v>0</v>
      </c>
      <c r="T27">
        <v>0</v>
      </c>
    </row>
    <row r="28" spans="1:20" x14ac:dyDescent="0.35">
      <c r="A28">
        <v>56</v>
      </c>
      <c r="B28" t="s">
        <v>197</v>
      </c>
      <c r="C28" t="s">
        <v>198</v>
      </c>
      <c r="D28">
        <v>3</v>
      </c>
      <c r="E28">
        <v>0</v>
      </c>
      <c r="F28">
        <v>3</v>
      </c>
      <c r="G28">
        <v>0.75</v>
      </c>
      <c r="H28" t="s">
        <v>84</v>
      </c>
      <c r="I28" t="s">
        <v>90</v>
      </c>
      <c r="J28">
        <v>12</v>
      </c>
      <c r="K28" t="s">
        <v>639</v>
      </c>
      <c r="L28">
        <v>239930444</v>
      </c>
      <c r="Q28">
        <v>0</v>
      </c>
      <c r="R28">
        <v>0</v>
      </c>
      <c r="S28">
        <v>2</v>
      </c>
      <c r="T28">
        <v>2</v>
      </c>
    </row>
    <row r="29" spans="1:20" x14ac:dyDescent="0.35">
      <c r="A29">
        <v>224</v>
      </c>
      <c r="B29" t="s">
        <v>223</v>
      </c>
      <c r="C29" t="s">
        <v>224</v>
      </c>
      <c r="D29">
        <v>3</v>
      </c>
      <c r="E29">
        <v>0</v>
      </c>
      <c r="F29">
        <v>3</v>
      </c>
      <c r="G29">
        <v>0.75</v>
      </c>
      <c r="H29" t="s">
        <v>84</v>
      </c>
      <c r="I29" t="s">
        <v>83</v>
      </c>
      <c r="J29">
        <v>13</v>
      </c>
      <c r="K29" t="s">
        <v>641</v>
      </c>
      <c r="L29">
        <v>236468199</v>
      </c>
      <c r="Q29">
        <v>0</v>
      </c>
      <c r="R29">
        <v>-1</v>
      </c>
      <c r="S29">
        <v>0</v>
      </c>
      <c r="T29">
        <v>0</v>
      </c>
    </row>
    <row r="30" spans="1:20" x14ac:dyDescent="0.35">
      <c r="A30">
        <v>318</v>
      </c>
      <c r="B30" t="s">
        <v>110</v>
      </c>
      <c r="C30" t="s">
        <v>903</v>
      </c>
      <c r="D30">
        <v>3</v>
      </c>
      <c r="E30">
        <v>0</v>
      </c>
      <c r="F30">
        <v>3</v>
      </c>
      <c r="G30">
        <v>0.75</v>
      </c>
      <c r="H30" t="s">
        <v>84</v>
      </c>
      <c r="J30">
        <v>0</v>
      </c>
      <c r="K30" t="s">
        <v>641</v>
      </c>
      <c r="L30">
        <v>230525266</v>
      </c>
      <c r="Q30">
        <v>0</v>
      </c>
      <c r="R30">
        <v>0</v>
      </c>
      <c r="S30">
        <v>0</v>
      </c>
      <c r="T30">
        <v>0</v>
      </c>
    </row>
    <row r="31" spans="1:20" x14ac:dyDescent="0.35">
      <c r="A31">
        <v>7</v>
      </c>
      <c r="B31" t="s">
        <v>206</v>
      </c>
      <c r="C31" t="s">
        <v>172</v>
      </c>
      <c r="D31">
        <v>3</v>
      </c>
      <c r="E31">
        <v>0</v>
      </c>
      <c r="F31">
        <v>3</v>
      </c>
      <c r="G31">
        <v>0.75</v>
      </c>
      <c r="H31" t="s">
        <v>84</v>
      </c>
      <c r="I31" t="s">
        <v>83</v>
      </c>
      <c r="J31">
        <v>8</v>
      </c>
      <c r="K31" t="s">
        <v>639</v>
      </c>
      <c r="L31">
        <v>61396142</v>
      </c>
      <c r="Q31">
        <v>0</v>
      </c>
      <c r="R31">
        <v>0</v>
      </c>
      <c r="S31">
        <v>2</v>
      </c>
      <c r="T31">
        <v>2</v>
      </c>
    </row>
    <row r="32" spans="1:20" x14ac:dyDescent="0.35">
      <c r="A32">
        <v>246</v>
      </c>
      <c r="B32" t="s">
        <v>121</v>
      </c>
      <c r="C32" t="s">
        <v>122</v>
      </c>
      <c r="D32">
        <v>2</v>
      </c>
      <c r="E32">
        <v>0</v>
      </c>
      <c r="F32">
        <v>2</v>
      </c>
      <c r="G32">
        <v>0.5</v>
      </c>
      <c r="H32" t="s">
        <v>82</v>
      </c>
      <c r="I32" t="s">
        <v>83</v>
      </c>
      <c r="J32">
        <v>7</v>
      </c>
      <c r="K32" t="s">
        <v>640</v>
      </c>
      <c r="L32">
        <v>2106401674</v>
      </c>
      <c r="Q32">
        <v>0</v>
      </c>
      <c r="R32">
        <v>-1</v>
      </c>
      <c r="S32">
        <v>2</v>
      </c>
      <c r="T32">
        <v>2</v>
      </c>
    </row>
    <row r="33" spans="1:20" x14ac:dyDescent="0.35">
      <c r="A33">
        <v>45</v>
      </c>
      <c r="B33" t="s">
        <v>505</v>
      </c>
      <c r="C33" t="s">
        <v>412</v>
      </c>
      <c r="D33">
        <v>2</v>
      </c>
      <c r="E33">
        <v>0</v>
      </c>
      <c r="F33">
        <v>2</v>
      </c>
      <c r="G33">
        <v>0.5</v>
      </c>
      <c r="H33" t="s">
        <v>84</v>
      </c>
      <c r="I33" t="s">
        <v>83</v>
      </c>
      <c r="J33">
        <v>8</v>
      </c>
      <c r="K33" t="s">
        <v>639</v>
      </c>
      <c r="L33">
        <v>2086878430</v>
      </c>
      <c r="Q33">
        <v>0</v>
      </c>
      <c r="R33">
        <v>-1</v>
      </c>
      <c r="S33">
        <v>0</v>
      </c>
      <c r="T33">
        <v>0</v>
      </c>
    </row>
    <row r="34" spans="1:20" x14ac:dyDescent="0.35">
      <c r="A34">
        <v>290</v>
      </c>
      <c r="B34" t="s">
        <v>877</v>
      </c>
      <c r="C34" t="s">
        <v>132</v>
      </c>
      <c r="D34">
        <v>2</v>
      </c>
      <c r="E34">
        <v>0</v>
      </c>
      <c r="F34">
        <v>2</v>
      </c>
      <c r="G34">
        <v>0.5</v>
      </c>
      <c r="H34" t="s">
        <v>84</v>
      </c>
      <c r="I34" t="s">
        <v>90</v>
      </c>
      <c r="J34">
        <v>8</v>
      </c>
      <c r="K34" t="s">
        <v>639</v>
      </c>
      <c r="L34">
        <v>2060217058</v>
      </c>
      <c r="Q34">
        <v>0</v>
      </c>
      <c r="R34">
        <v>0</v>
      </c>
      <c r="S34">
        <v>2</v>
      </c>
      <c r="T34">
        <v>2</v>
      </c>
    </row>
    <row r="35" spans="1:20" x14ac:dyDescent="0.35">
      <c r="A35">
        <v>256</v>
      </c>
      <c r="B35" t="s">
        <v>408</v>
      </c>
      <c r="C35" t="s">
        <v>109</v>
      </c>
      <c r="D35">
        <v>2</v>
      </c>
      <c r="E35">
        <v>0</v>
      </c>
      <c r="F35">
        <v>2</v>
      </c>
      <c r="G35">
        <v>0.5</v>
      </c>
      <c r="H35" t="s">
        <v>84</v>
      </c>
      <c r="I35" t="s">
        <v>90</v>
      </c>
      <c r="J35">
        <v>14</v>
      </c>
      <c r="K35" t="s">
        <v>639</v>
      </c>
      <c r="L35">
        <v>2035641147</v>
      </c>
      <c r="Q35">
        <v>0</v>
      </c>
      <c r="R35">
        <v>0</v>
      </c>
      <c r="S35">
        <v>3</v>
      </c>
      <c r="T35">
        <v>3</v>
      </c>
    </row>
    <row r="36" spans="1:20" x14ac:dyDescent="0.35">
      <c r="A36">
        <v>33</v>
      </c>
      <c r="B36" t="s">
        <v>262</v>
      </c>
      <c r="C36" t="s">
        <v>263</v>
      </c>
      <c r="D36">
        <v>2</v>
      </c>
      <c r="E36">
        <v>0</v>
      </c>
      <c r="F36">
        <v>2</v>
      </c>
      <c r="G36">
        <v>0.5</v>
      </c>
      <c r="H36" t="s">
        <v>84</v>
      </c>
      <c r="I36" t="s">
        <v>90</v>
      </c>
      <c r="J36">
        <v>13</v>
      </c>
      <c r="K36" t="s">
        <v>639</v>
      </c>
      <c r="L36">
        <v>1994182600</v>
      </c>
      <c r="Q36">
        <v>0</v>
      </c>
      <c r="R36">
        <v>-1</v>
      </c>
      <c r="S36">
        <v>0</v>
      </c>
      <c r="T36">
        <v>0</v>
      </c>
    </row>
    <row r="37" spans="1:20" x14ac:dyDescent="0.35">
      <c r="A37">
        <v>89</v>
      </c>
      <c r="B37" t="s">
        <v>526</v>
      </c>
      <c r="C37" t="s">
        <v>527</v>
      </c>
      <c r="D37">
        <v>2</v>
      </c>
      <c r="E37">
        <v>0</v>
      </c>
      <c r="F37">
        <v>2</v>
      </c>
      <c r="G37">
        <v>0.5</v>
      </c>
      <c r="H37" t="s">
        <v>82</v>
      </c>
      <c r="I37" t="s">
        <v>90</v>
      </c>
      <c r="J37">
        <v>16</v>
      </c>
      <c r="K37" t="s">
        <v>639</v>
      </c>
      <c r="L37">
        <v>1968838732</v>
      </c>
      <c r="Q37">
        <v>0</v>
      </c>
      <c r="R37">
        <v>0</v>
      </c>
      <c r="S37">
        <v>1</v>
      </c>
      <c r="T37">
        <v>1</v>
      </c>
    </row>
    <row r="38" spans="1:20" x14ac:dyDescent="0.35">
      <c r="A38">
        <v>114</v>
      </c>
      <c r="B38" t="s">
        <v>279</v>
      </c>
      <c r="C38" t="s">
        <v>280</v>
      </c>
      <c r="D38">
        <v>2</v>
      </c>
      <c r="E38">
        <v>0</v>
      </c>
      <c r="F38">
        <v>2</v>
      </c>
      <c r="G38">
        <v>0.5</v>
      </c>
      <c r="H38" t="s">
        <v>84</v>
      </c>
      <c r="I38" t="s">
        <v>83</v>
      </c>
      <c r="J38">
        <v>10</v>
      </c>
      <c r="K38" t="s">
        <v>639</v>
      </c>
      <c r="L38">
        <v>1958051426</v>
      </c>
      <c r="Q38">
        <v>0</v>
      </c>
      <c r="R38">
        <v>0</v>
      </c>
      <c r="S38">
        <v>1</v>
      </c>
      <c r="T38">
        <v>1</v>
      </c>
    </row>
    <row r="39" spans="1:20" x14ac:dyDescent="0.35">
      <c r="A39">
        <v>116</v>
      </c>
      <c r="B39" t="s">
        <v>175</v>
      </c>
      <c r="C39" t="s">
        <v>437</v>
      </c>
      <c r="D39">
        <v>2</v>
      </c>
      <c r="E39">
        <v>0</v>
      </c>
      <c r="F39">
        <v>2</v>
      </c>
      <c r="G39">
        <v>0.5</v>
      </c>
      <c r="H39" t="s">
        <v>84</v>
      </c>
      <c r="I39" t="s">
        <v>90</v>
      </c>
      <c r="J39">
        <v>7</v>
      </c>
      <c r="K39" t="s">
        <v>640</v>
      </c>
      <c r="L39">
        <v>1843190616</v>
      </c>
      <c r="Q39">
        <v>0</v>
      </c>
      <c r="R39">
        <v>0</v>
      </c>
      <c r="S39">
        <v>2</v>
      </c>
      <c r="T39">
        <v>2</v>
      </c>
    </row>
    <row r="40" spans="1:20" x14ac:dyDescent="0.35">
      <c r="A40">
        <v>100</v>
      </c>
      <c r="B40" t="s">
        <v>372</v>
      </c>
      <c r="C40" t="s">
        <v>373</v>
      </c>
      <c r="D40">
        <v>2</v>
      </c>
      <c r="E40">
        <v>0</v>
      </c>
      <c r="F40">
        <v>2</v>
      </c>
      <c r="G40">
        <v>0.5</v>
      </c>
      <c r="H40" t="s">
        <v>82</v>
      </c>
      <c r="I40" t="s">
        <v>90</v>
      </c>
      <c r="J40">
        <v>15</v>
      </c>
      <c r="K40" t="s">
        <v>639</v>
      </c>
      <c r="L40">
        <v>1831311108</v>
      </c>
      <c r="Q40">
        <v>0</v>
      </c>
      <c r="R40">
        <v>0</v>
      </c>
      <c r="S40">
        <v>1</v>
      </c>
      <c r="T40">
        <v>1</v>
      </c>
    </row>
    <row r="41" spans="1:20" x14ac:dyDescent="0.35">
      <c r="A41">
        <v>75</v>
      </c>
      <c r="B41" t="s">
        <v>239</v>
      </c>
      <c r="C41" t="s">
        <v>240</v>
      </c>
      <c r="D41">
        <v>2</v>
      </c>
      <c r="E41">
        <v>0</v>
      </c>
      <c r="F41">
        <v>2</v>
      </c>
      <c r="G41">
        <v>0.5</v>
      </c>
      <c r="H41" t="s">
        <v>84</v>
      </c>
      <c r="I41" t="s">
        <v>90</v>
      </c>
      <c r="J41">
        <v>8</v>
      </c>
      <c r="K41" t="s">
        <v>640</v>
      </c>
      <c r="L41">
        <v>1829549344</v>
      </c>
      <c r="Q41">
        <v>0</v>
      </c>
      <c r="R41">
        <v>0</v>
      </c>
      <c r="S41">
        <v>1</v>
      </c>
      <c r="T41">
        <v>1</v>
      </c>
    </row>
    <row r="42" spans="1:20" x14ac:dyDescent="0.35">
      <c r="A42">
        <v>106</v>
      </c>
      <c r="B42" t="s">
        <v>334</v>
      </c>
      <c r="C42" t="s">
        <v>335</v>
      </c>
      <c r="D42">
        <v>2</v>
      </c>
      <c r="E42">
        <v>0</v>
      </c>
      <c r="F42">
        <v>2</v>
      </c>
      <c r="G42">
        <v>0.5</v>
      </c>
      <c r="H42" t="s">
        <v>82</v>
      </c>
      <c r="I42" t="s">
        <v>90</v>
      </c>
      <c r="J42">
        <v>6</v>
      </c>
      <c r="K42" t="s">
        <v>639</v>
      </c>
      <c r="L42">
        <v>1777425502</v>
      </c>
      <c r="Q42">
        <v>0</v>
      </c>
      <c r="R42">
        <v>0</v>
      </c>
      <c r="S42">
        <v>0</v>
      </c>
      <c r="T42">
        <v>0</v>
      </c>
    </row>
    <row r="43" spans="1:20" x14ac:dyDescent="0.35">
      <c r="A43">
        <v>192</v>
      </c>
      <c r="B43" t="s">
        <v>404</v>
      </c>
      <c r="C43" t="s">
        <v>405</v>
      </c>
      <c r="D43">
        <v>2</v>
      </c>
      <c r="E43">
        <v>0</v>
      </c>
      <c r="F43">
        <v>2</v>
      </c>
      <c r="G43">
        <v>0.5</v>
      </c>
      <c r="H43" t="s">
        <v>82</v>
      </c>
      <c r="I43" t="s">
        <v>90</v>
      </c>
      <c r="J43">
        <v>9</v>
      </c>
      <c r="K43" t="s">
        <v>641</v>
      </c>
      <c r="L43">
        <v>1758303765</v>
      </c>
      <c r="Q43">
        <v>0</v>
      </c>
      <c r="R43">
        <v>0</v>
      </c>
      <c r="S43">
        <v>1</v>
      </c>
      <c r="T43">
        <v>1</v>
      </c>
    </row>
    <row r="44" spans="1:20" x14ac:dyDescent="0.35">
      <c r="A44">
        <v>48</v>
      </c>
      <c r="B44" t="s">
        <v>175</v>
      </c>
      <c r="C44" t="s">
        <v>398</v>
      </c>
      <c r="D44">
        <v>2</v>
      </c>
      <c r="E44">
        <v>0</v>
      </c>
      <c r="F44">
        <v>2</v>
      </c>
      <c r="G44">
        <v>0.5</v>
      </c>
      <c r="H44" t="s">
        <v>84</v>
      </c>
      <c r="I44" t="s">
        <v>90</v>
      </c>
      <c r="J44">
        <v>9</v>
      </c>
      <c r="K44" t="s">
        <v>640</v>
      </c>
      <c r="L44">
        <v>1732875240</v>
      </c>
      <c r="Q44">
        <v>0</v>
      </c>
      <c r="R44">
        <v>0</v>
      </c>
      <c r="S44">
        <v>1</v>
      </c>
      <c r="T44">
        <v>1</v>
      </c>
    </row>
    <row r="45" spans="1:20" x14ac:dyDescent="0.35">
      <c r="A45">
        <v>197</v>
      </c>
      <c r="B45" t="s">
        <v>156</v>
      </c>
      <c r="C45" t="s">
        <v>157</v>
      </c>
      <c r="D45">
        <v>2</v>
      </c>
      <c r="E45">
        <v>0</v>
      </c>
      <c r="F45">
        <v>2</v>
      </c>
      <c r="G45">
        <v>0.5</v>
      </c>
      <c r="H45" t="s">
        <v>82</v>
      </c>
      <c r="I45" t="s">
        <v>90</v>
      </c>
      <c r="J45">
        <v>14</v>
      </c>
      <c r="K45" t="s">
        <v>640</v>
      </c>
      <c r="L45">
        <v>1720236881</v>
      </c>
      <c r="Q45">
        <v>0</v>
      </c>
      <c r="R45">
        <v>0</v>
      </c>
      <c r="S45">
        <v>2</v>
      </c>
      <c r="T45">
        <v>2</v>
      </c>
    </row>
    <row r="46" spans="1:20" x14ac:dyDescent="0.35">
      <c r="A46">
        <v>120</v>
      </c>
      <c r="B46" t="s">
        <v>324</v>
      </c>
      <c r="C46" t="s">
        <v>593</v>
      </c>
      <c r="D46">
        <v>2</v>
      </c>
      <c r="E46">
        <v>0</v>
      </c>
      <c r="F46">
        <v>2</v>
      </c>
      <c r="G46">
        <v>0.5</v>
      </c>
      <c r="H46" t="s">
        <v>84</v>
      </c>
      <c r="I46" t="s">
        <v>90</v>
      </c>
      <c r="J46">
        <v>10</v>
      </c>
      <c r="K46" t="s">
        <v>644</v>
      </c>
      <c r="L46">
        <v>1696202293</v>
      </c>
      <c r="Q46">
        <v>0</v>
      </c>
      <c r="R46">
        <v>0</v>
      </c>
      <c r="S46">
        <v>1</v>
      </c>
      <c r="T46">
        <v>1</v>
      </c>
    </row>
    <row r="47" spans="1:20" x14ac:dyDescent="0.35">
      <c r="A47">
        <v>219</v>
      </c>
      <c r="B47" t="s">
        <v>496</v>
      </c>
      <c r="C47" t="s">
        <v>497</v>
      </c>
      <c r="D47">
        <v>2</v>
      </c>
      <c r="E47">
        <v>0</v>
      </c>
      <c r="F47">
        <v>2</v>
      </c>
      <c r="G47">
        <v>0.5</v>
      </c>
      <c r="H47" t="s">
        <v>84</v>
      </c>
      <c r="I47" t="s">
        <v>90</v>
      </c>
      <c r="J47">
        <v>10</v>
      </c>
      <c r="K47" t="s">
        <v>639</v>
      </c>
      <c r="L47">
        <v>1664475955</v>
      </c>
      <c r="Q47">
        <v>0</v>
      </c>
      <c r="R47">
        <v>0</v>
      </c>
      <c r="S47">
        <v>2</v>
      </c>
      <c r="T47">
        <v>2</v>
      </c>
    </row>
    <row r="48" spans="1:20" x14ac:dyDescent="0.35">
      <c r="A48">
        <v>173</v>
      </c>
      <c r="B48" t="s">
        <v>100</v>
      </c>
      <c r="C48" t="s">
        <v>101</v>
      </c>
      <c r="D48">
        <v>2</v>
      </c>
      <c r="E48">
        <v>0</v>
      </c>
      <c r="F48">
        <v>2</v>
      </c>
      <c r="G48">
        <v>0.5</v>
      </c>
      <c r="H48" t="s">
        <v>82</v>
      </c>
      <c r="I48" t="s">
        <v>90</v>
      </c>
      <c r="J48">
        <v>7</v>
      </c>
      <c r="K48" t="s">
        <v>640</v>
      </c>
      <c r="L48">
        <v>1642965847</v>
      </c>
      <c r="Q48">
        <v>0</v>
      </c>
      <c r="R48">
        <v>0</v>
      </c>
      <c r="S48">
        <v>1</v>
      </c>
      <c r="T48">
        <v>1</v>
      </c>
    </row>
    <row r="49" spans="1:20" x14ac:dyDescent="0.35">
      <c r="A49">
        <v>183</v>
      </c>
      <c r="B49" t="s">
        <v>117</v>
      </c>
      <c r="C49" t="s">
        <v>118</v>
      </c>
      <c r="D49">
        <v>2</v>
      </c>
      <c r="E49">
        <v>0</v>
      </c>
      <c r="F49">
        <v>2</v>
      </c>
      <c r="G49">
        <v>0.5</v>
      </c>
      <c r="H49" t="s">
        <v>82</v>
      </c>
      <c r="I49" t="s">
        <v>83</v>
      </c>
      <c r="J49">
        <v>0</v>
      </c>
      <c r="K49" t="s">
        <v>640</v>
      </c>
      <c r="L49">
        <v>1611872571</v>
      </c>
      <c r="Q49">
        <v>0</v>
      </c>
      <c r="R49">
        <v>-1</v>
      </c>
      <c r="S49">
        <v>1</v>
      </c>
      <c r="T49">
        <v>1</v>
      </c>
    </row>
    <row r="50" spans="1:20" x14ac:dyDescent="0.35">
      <c r="A50">
        <v>108</v>
      </c>
      <c r="B50" t="s">
        <v>266</v>
      </c>
      <c r="C50" t="s">
        <v>190</v>
      </c>
      <c r="D50">
        <v>2</v>
      </c>
      <c r="E50">
        <v>0</v>
      </c>
      <c r="F50">
        <v>2</v>
      </c>
      <c r="G50">
        <v>0.5</v>
      </c>
      <c r="H50" t="s">
        <v>84</v>
      </c>
      <c r="I50" t="s">
        <v>83</v>
      </c>
      <c r="J50">
        <v>5</v>
      </c>
      <c r="K50" t="s">
        <v>639</v>
      </c>
      <c r="L50">
        <v>1568381259</v>
      </c>
      <c r="Q50">
        <v>0</v>
      </c>
      <c r="R50">
        <v>0</v>
      </c>
      <c r="S50">
        <v>1</v>
      </c>
      <c r="T50">
        <v>1</v>
      </c>
    </row>
    <row r="51" spans="1:20" x14ac:dyDescent="0.35">
      <c r="A51">
        <v>312</v>
      </c>
      <c r="B51" t="s">
        <v>283</v>
      </c>
      <c r="C51" t="s">
        <v>889</v>
      </c>
      <c r="D51">
        <v>2</v>
      </c>
      <c r="E51">
        <v>0</v>
      </c>
      <c r="F51">
        <v>2</v>
      </c>
      <c r="G51">
        <v>0.5</v>
      </c>
      <c r="H51" t="s">
        <v>82</v>
      </c>
      <c r="I51" t="s">
        <v>83</v>
      </c>
      <c r="J51">
        <v>13</v>
      </c>
      <c r="K51" t="s">
        <v>641</v>
      </c>
      <c r="L51">
        <v>1544105345</v>
      </c>
      <c r="Q51">
        <v>0</v>
      </c>
      <c r="R51">
        <v>0</v>
      </c>
      <c r="S51">
        <v>1</v>
      </c>
      <c r="T51">
        <v>1</v>
      </c>
    </row>
    <row r="52" spans="1:20" x14ac:dyDescent="0.35">
      <c r="A52">
        <v>40</v>
      </c>
      <c r="B52" t="s">
        <v>104</v>
      </c>
      <c r="C52" t="s">
        <v>105</v>
      </c>
      <c r="D52">
        <v>2</v>
      </c>
      <c r="E52">
        <v>0</v>
      </c>
      <c r="F52">
        <v>2</v>
      </c>
      <c r="G52">
        <v>0.5</v>
      </c>
      <c r="H52" t="s">
        <v>84</v>
      </c>
      <c r="I52" t="s">
        <v>83</v>
      </c>
      <c r="J52">
        <v>15</v>
      </c>
      <c r="K52" t="s">
        <v>639</v>
      </c>
      <c r="L52">
        <v>1537986526</v>
      </c>
      <c r="Q52">
        <v>0</v>
      </c>
      <c r="R52">
        <v>-1</v>
      </c>
      <c r="S52">
        <v>0</v>
      </c>
      <c r="T52">
        <v>0</v>
      </c>
    </row>
    <row r="53" spans="1:20" x14ac:dyDescent="0.35">
      <c r="A53">
        <v>307</v>
      </c>
      <c r="B53" t="s">
        <v>457</v>
      </c>
      <c r="C53" t="s">
        <v>453</v>
      </c>
      <c r="D53">
        <v>2</v>
      </c>
      <c r="E53">
        <v>0</v>
      </c>
      <c r="F53">
        <v>2</v>
      </c>
      <c r="G53">
        <v>0.5</v>
      </c>
      <c r="H53" t="s">
        <v>84</v>
      </c>
      <c r="I53" t="s">
        <v>90</v>
      </c>
      <c r="J53">
        <v>8</v>
      </c>
      <c r="K53" t="s">
        <v>639</v>
      </c>
      <c r="L53">
        <v>1518786310</v>
      </c>
      <c r="Q53">
        <v>0</v>
      </c>
      <c r="R53">
        <v>0</v>
      </c>
      <c r="S53">
        <v>1</v>
      </c>
      <c r="T53">
        <v>1</v>
      </c>
    </row>
    <row r="54" spans="1:20" x14ac:dyDescent="0.35">
      <c r="A54">
        <v>60</v>
      </c>
      <c r="B54" t="s">
        <v>175</v>
      </c>
      <c r="C54" t="s">
        <v>401</v>
      </c>
      <c r="D54">
        <v>2</v>
      </c>
      <c r="E54">
        <v>0</v>
      </c>
      <c r="F54">
        <v>2</v>
      </c>
      <c r="G54">
        <v>0.5</v>
      </c>
      <c r="H54" t="s">
        <v>84</v>
      </c>
      <c r="I54" t="s">
        <v>90</v>
      </c>
      <c r="J54">
        <v>11</v>
      </c>
      <c r="K54" t="s">
        <v>640</v>
      </c>
      <c r="L54">
        <v>1490266984</v>
      </c>
      <c r="Q54">
        <v>0</v>
      </c>
      <c r="R54">
        <v>0</v>
      </c>
      <c r="S54">
        <v>1</v>
      </c>
      <c r="T54">
        <v>1</v>
      </c>
    </row>
    <row r="55" spans="1:20" x14ac:dyDescent="0.35">
      <c r="A55">
        <v>27</v>
      </c>
      <c r="B55" t="s">
        <v>160</v>
      </c>
      <c r="C55" t="s">
        <v>161</v>
      </c>
      <c r="D55">
        <v>2</v>
      </c>
      <c r="E55">
        <v>0</v>
      </c>
      <c r="F55">
        <v>2</v>
      </c>
      <c r="G55">
        <v>0.5</v>
      </c>
      <c r="H55" t="s">
        <v>84</v>
      </c>
      <c r="I55" t="s">
        <v>83</v>
      </c>
      <c r="J55">
        <v>12</v>
      </c>
      <c r="K55" t="s">
        <v>639</v>
      </c>
      <c r="L55">
        <v>1478006761</v>
      </c>
      <c r="Q55">
        <v>0</v>
      </c>
      <c r="R55">
        <v>-1</v>
      </c>
      <c r="S55">
        <v>1</v>
      </c>
      <c r="T55">
        <v>1</v>
      </c>
    </row>
    <row r="56" spans="1:20" x14ac:dyDescent="0.35">
      <c r="A56">
        <v>122</v>
      </c>
      <c r="B56" t="s">
        <v>342</v>
      </c>
      <c r="C56" t="s">
        <v>343</v>
      </c>
      <c r="D56">
        <v>2</v>
      </c>
      <c r="E56">
        <v>0</v>
      </c>
      <c r="F56">
        <v>2</v>
      </c>
      <c r="G56">
        <v>0.5</v>
      </c>
      <c r="H56" t="s">
        <v>82</v>
      </c>
      <c r="I56" t="s">
        <v>90</v>
      </c>
      <c r="J56">
        <v>15</v>
      </c>
      <c r="K56" t="s">
        <v>639</v>
      </c>
      <c r="L56">
        <v>1472464898</v>
      </c>
      <c r="Q56">
        <v>0</v>
      </c>
      <c r="R56">
        <v>-1</v>
      </c>
      <c r="S56">
        <v>0</v>
      </c>
      <c r="T56">
        <v>0</v>
      </c>
    </row>
    <row r="57" spans="1:20" x14ac:dyDescent="0.35">
      <c r="A57">
        <v>301</v>
      </c>
      <c r="B57" t="s">
        <v>899</v>
      </c>
      <c r="C57" t="s">
        <v>900</v>
      </c>
      <c r="D57">
        <v>2</v>
      </c>
      <c r="E57">
        <v>0</v>
      </c>
      <c r="F57">
        <v>2</v>
      </c>
      <c r="G57">
        <v>0.5</v>
      </c>
      <c r="H57" t="s">
        <v>82</v>
      </c>
      <c r="I57" t="s">
        <v>83</v>
      </c>
      <c r="J57">
        <v>9</v>
      </c>
      <c r="K57" t="s">
        <v>639</v>
      </c>
      <c r="L57">
        <v>1399837897</v>
      </c>
      <c r="Q57">
        <v>0</v>
      </c>
      <c r="R57">
        <v>-1</v>
      </c>
      <c r="S57">
        <v>0</v>
      </c>
      <c r="T57">
        <v>0</v>
      </c>
    </row>
    <row r="58" spans="1:20" x14ac:dyDescent="0.35">
      <c r="A58">
        <v>9</v>
      </c>
      <c r="B58" t="s">
        <v>542</v>
      </c>
      <c r="C58" t="s">
        <v>543</v>
      </c>
      <c r="D58">
        <v>2</v>
      </c>
      <c r="E58">
        <v>0</v>
      </c>
      <c r="F58">
        <v>2</v>
      </c>
      <c r="G58">
        <v>0.5</v>
      </c>
      <c r="H58" t="s">
        <v>84</v>
      </c>
      <c r="I58" t="s">
        <v>90</v>
      </c>
      <c r="J58">
        <v>0</v>
      </c>
      <c r="K58" t="s">
        <v>640</v>
      </c>
      <c r="L58">
        <v>1379798152</v>
      </c>
      <c r="Q58">
        <v>0</v>
      </c>
      <c r="R58">
        <v>0</v>
      </c>
      <c r="S58">
        <v>0</v>
      </c>
      <c r="T58">
        <v>0</v>
      </c>
    </row>
    <row r="59" spans="1:20" x14ac:dyDescent="0.35">
      <c r="A59">
        <v>59</v>
      </c>
      <c r="B59" t="s">
        <v>137</v>
      </c>
      <c r="C59" t="s">
        <v>188</v>
      </c>
      <c r="D59">
        <v>2</v>
      </c>
      <c r="E59">
        <v>0</v>
      </c>
      <c r="F59">
        <v>2</v>
      </c>
      <c r="G59">
        <v>0.5</v>
      </c>
      <c r="H59" t="s">
        <v>82</v>
      </c>
      <c r="I59" t="s">
        <v>90</v>
      </c>
      <c r="J59">
        <v>9</v>
      </c>
      <c r="K59" t="s">
        <v>639</v>
      </c>
      <c r="L59">
        <v>1376207443</v>
      </c>
      <c r="Q59">
        <v>0</v>
      </c>
      <c r="R59">
        <v>0</v>
      </c>
      <c r="S59">
        <v>0</v>
      </c>
      <c r="T59">
        <v>0</v>
      </c>
    </row>
    <row r="60" spans="1:20" x14ac:dyDescent="0.35">
      <c r="A60">
        <v>204</v>
      </c>
      <c r="B60" t="s">
        <v>460</v>
      </c>
      <c r="C60" t="s">
        <v>461</v>
      </c>
      <c r="D60">
        <v>2</v>
      </c>
      <c r="E60">
        <v>0</v>
      </c>
      <c r="F60">
        <v>2</v>
      </c>
      <c r="G60">
        <v>0.5</v>
      </c>
      <c r="H60" t="s">
        <v>82</v>
      </c>
      <c r="I60" t="s">
        <v>90</v>
      </c>
      <c r="J60">
        <v>9</v>
      </c>
      <c r="K60" t="s">
        <v>640</v>
      </c>
      <c r="L60">
        <v>1371381839</v>
      </c>
      <c r="Q60">
        <v>0</v>
      </c>
      <c r="R60">
        <v>-1</v>
      </c>
      <c r="S60">
        <v>3</v>
      </c>
      <c r="T60">
        <v>3</v>
      </c>
    </row>
    <row r="61" spans="1:20" x14ac:dyDescent="0.35">
      <c r="A61">
        <v>258</v>
      </c>
      <c r="B61" t="s">
        <v>219</v>
      </c>
      <c r="C61" t="s">
        <v>232</v>
      </c>
      <c r="D61">
        <v>2</v>
      </c>
      <c r="E61">
        <v>0</v>
      </c>
      <c r="F61">
        <v>2</v>
      </c>
      <c r="G61">
        <v>0.5</v>
      </c>
      <c r="H61" t="s">
        <v>84</v>
      </c>
      <c r="I61" t="s">
        <v>83</v>
      </c>
      <c r="J61">
        <v>9</v>
      </c>
      <c r="K61" t="s">
        <v>639</v>
      </c>
      <c r="L61">
        <v>1284336567</v>
      </c>
      <c r="Q61">
        <v>0</v>
      </c>
      <c r="R61">
        <v>0</v>
      </c>
      <c r="S61">
        <v>1</v>
      </c>
      <c r="T61">
        <v>1</v>
      </c>
    </row>
    <row r="62" spans="1:20" x14ac:dyDescent="0.35">
      <c r="A62">
        <v>105</v>
      </c>
      <c r="B62" t="s">
        <v>175</v>
      </c>
      <c r="C62" t="s">
        <v>176</v>
      </c>
      <c r="D62">
        <v>2</v>
      </c>
      <c r="E62">
        <v>0</v>
      </c>
      <c r="F62">
        <v>2</v>
      </c>
      <c r="G62">
        <v>0.5</v>
      </c>
      <c r="H62" t="s">
        <v>84</v>
      </c>
      <c r="I62" t="s">
        <v>83</v>
      </c>
      <c r="J62">
        <v>9</v>
      </c>
      <c r="K62" t="s">
        <v>639</v>
      </c>
      <c r="L62">
        <v>1281162180</v>
      </c>
      <c r="Q62">
        <v>0</v>
      </c>
      <c r="R62">
        <v>0</v>
      </c>
      <c r="S62">
        <v>1</v>
      </c>
      <c r="T62">
        <v>1</v>
      </c>
    </row>
    <row r="63" spans="1:20" x14ac:dyDescent="0.35">
      <c r="A63">
        <v>144</v>
      </c>
      <c r="B63" t="s">
        <v>314</v>
      </c>
      <c r="C63" t="s">
        <v>315</v>
      </c>
      <c r="D63">
        <v>2</v>
      </c>
      <c r="E63">
        <v>0</v>
      </c>
      <c r="F63">
        <v>2</v>
      </c>
      <c r="G63">
        <v>0.5</v>
      </c>
      <c r="H63" t="s">
        <v>84</v>
      </c>
      <c r="I63" t="s">
        <v>90</v>
      </c>
      <c r="J63">
        <v>12</v>
      </c>
      <c r="K63" t="s">
        <v>639</v>
      </c>
      <c r="L63">
        <v>1278458733</v>
      </c>
      <c r="Q63">
        <v>0</v>
      </c>
      <c r="R63">
        <v>0</v>
      </c>
      <c r="S63">
        <v>0</v>
      </c>
      <c r="T63">
        <v>0</v>
      </c>
    </row>
    <row r="64" spans="1:20" x14ac:dyDescent="0.35">
      <c r="A64">
        <v>115</v>
      </c>
      <c r="B64" t="s">
        <v>490</v>
      </c>
      <c r="C64" t="s">
        <v>491</v>
      </c>
      <c r="D64">
        <v>2</v>
      </c>
      <c r="E64">
        <v>0</v>
      </c>
      <c r="F64">
        <v>2</v>
      </c>
      <c r="G64">
        <v>0.5</v>
      </c>
      <c r="H64" t="s">
        <v>82</v>
      </c>
      <c r="I64" t="s">
        <v>83</v>
      </c>
      <c r="J64">
        <v>8</v>
      </c>
      <c r="K64" t="s">
        <v>639</v>
      </c>
      <c r="L64">
        <v>1262346334</v>
      </c>
      <c r="Q64">
        <v>0</v>
      </c>
      <c r="R64">
        <v>0</v>
      </c>
      <c r="S64">
        <v>0</v>
      </c>
      <c r="T64">
        <v>0</v>
      </c>
    </row>
    <row r="65" spans="1:20" x14ac:dyDescent="0.35">
      <c r="A65">
        <v>296</v>
      </c>
      <c r="B65" t="s">
        <v>871</v>
      </c>
      <c r="C65" t="s">
        <v>872</v>
      </c>
      <c r="D65">
        <v>2</v>
      </c>
      <c r="E65">
        <v>0</v>
      </c>
      <c r="F65">
        <v>2</v>
      </c>
      <c r="G65">
        <v>0.5</v>
      </c>
      <c r="H65" t="s">
        <v>82</v>
      </c>
      <c r="I65" t="s">
        <v>90</v>
      </c>
      <c r="J65">
        <v>11</v>
      </c>
      <c r="K65" t="s">
        <v>639</v>
      </c>
      <c r="L65">
        <v>1248997895</v>
      </c>
      <c r="Q65">
        <v>0</v>
      </c>
      <c r="R65">
        <v>0</v>
      </c>
      <c r="S65">
        <v>0</v>
      </c>
      <c r="T65">
        <v>0</v>
      </c>
    </row>
    <row r="66" spans="1:20" x14ac:dyDescent="0.35">
      <c r="A66">
        <v>13</v>
      </c>
      <c r="B66" t="s">
        <v>318</v>
      </c>
      <c r="C66" t="s">
        <v>319</v>
      </c>
      <c r="D66">
        <v>2</v>
      </c>
      <c r="E66">
        <v>0</v>
      </c>
      <c r="F66">
        <v>2</v>
      </c>
      <c r="G66">
        <v>0.5</v>
      </c>
      <c r="H66" t="s">
        <v>84</v>
      </c>
      <c r="I66" t="s">
        <v>83</v>
      </c>
      <c r="J66">
        <v>0</v>
      </c>
      <c r="K66" t="s">
        <v>639</v>
      </c>
      <c r="L66">
        <v>1188136639</v>
      </c>
      <c r="Q66">
        <v>0</v>
      </c>
      <c r="R66">
        <v>-1</v>
      </c>
      <c r="S66">
        <v>0</v>
      </c>
      <c r="T66">
        <v>0</v>
      </c>
    </row>
    <row r="67" spans="1:20" x14ac:dyDescent="0.35">
      <c r="A67">
        <v>239</v>
      </c>
      <c r="B67" t="s">
        <v>91</v>
      </c>
      <c r="C67" t="s">
        <v>514</v>
      </c>
      <c r="D67">
        <v>2</v>
      </c>
      <c r="E67">
        <v>0</v>
      </c>
      <c r="F67">
        <v>2</v>
      </c>
      <c r="G67">
        <v>0.5</v>
      </c>
      <c r="H67" t="s">
        <v>84</v>
      </c>
      <c r="I67" t="s">
        <v>90</v>
      </c>
      <c r="J67">
        <v>9</v>
      </c>
      <c r="K67" t="s">
        <v>639</v>
      </c>
      <c r="L67">
        <v>1186309916</v>
      </c>
      <c r="Q67">
        <v>0</v>
      </c>
      <c r="R67">
        <v>-1</v>
      </c>
      <c r="S67">
        <v>2</v>
      </c>
      <c r="T67">
        <v>2</v>
      </c>
    </row>
    <row r="68" spans="1:20" x14ac:dyDescent="0.35">
      <c r="A68">
        <v>66</v>
      </c>
      <c r="B68" t="s">
        <v>160</v>
      </c>
      <c r="C68" t="s">
        <v>536</v>
      </c>
      <c r="D68">
        <v>2</v>
      </c>
      <c r="E68">
        <v>0</v>
      </c>
      <c r="F68">
        <v>2</v>
      </c>
      <c r="G68">
        <v>0.5</v>
      </c>
      <c r="H68" t="s">
        <v>84</v>
      </c>
      <c r="I68" t="s">
        <v>90</v>
      </c>
      <c r="J68">
        <v>11</v>
      </c>
      <c r="K68" t="s">
        <v>639</v>
      </c>
      <c r="L68">
        <v>1182166614</v>
      </c>
      <c r="Q68">
        <v>0</v>
      </c>
      <c r="R68">
        <v>0</v>
      </c>
      <c r="S68">
        <v>2</v>
      </c>
      <c r="T68">
        <v>2</v>
      </c>
    </row>
    <row r="69" spans="1:20" x14ac:dyDescent="0.35">
      <c r="A69">
        <v>202</v>
      </c>
      <c r="B69" t="s">
        <v>364</v>
      </c>
      <c r="C69" t="s">
        <v>365</v>
      </c>
      <c r="D69">
        <v>2</v>
      </c>
      <c r="E69">
        <v>0</v>
      </c>
      <c r="F69">
        <v>2</v>
      </c>
      <c r="G69">
        <v>0.5</v>
      </c>
      <c r="H69" t="s">
        <v>84</v>
      </c>
      <c r="I69" t="s">
        <v>90</v>
      </c>
      <c r="J69">
        <v>3</v>
      </c>
      <c r="K69" t="s">
        <v>640</v>
      </c>
      <c r="L69">
        <v>1092600147</v>
      </c>
      <c r="Q69">
        <v>0</v>
      </c>
      <c r="R69">
        <v>0</v>
      </c>
      <c r="S69">
        <v>1</v>
      </c>
      <c r="T69">
        <v>1</v>
      </c>
    </row>
    <row r="70" spans="1:20" x14ac:dyDescent="0.35">
      <c r="A70">
        <v>291</v>
      </c>
      <c r="B70" t="s">
        <v>868</v>
      </c>
      <c r="C70" t="s">
        <v>869</v>
      </c>
      <c r="D70">
        <v>2</v>
      </c>
      <c r="E70">
        <v>0</v>
      </c>
      <c r="F70">
        <v>2</v>
      </c>
      <c r="G70">
        <v>0.5</v>
      </c>
      <c r="H70" t="s">
        <v>82</v>
      </c>
      <c r="I70" t="s">
        <v>83</v>
      </c>
      <c r="J70">
        <v>5</v>
      </c>
      <c r="K70" t="s">
        <v>639</v>
      </c>
      <c r="L70">
        <v>1076001584</v>
      </c>
      <c r="Q70">
        <v>0</v>
      </c>
      <c r="R70">
        <v>-1</v>
      </c>
      <c r="S70">
        <v>2</v>
      </c>
      <c r="T70">
        <v>2</v>
      </c>
    </row>
    <row r="71" spans="1:20" x14ac:dyDescent="0.35">
      <c r="A71">
        <v>113</v>
      </c>
      <c r="B71" t="s">
        <v>201</v>
      </c>
      <c r="C71" t="s">
        <v>202</v>
      </c>
      <c r="D71">
        <v>2</v>
      </c>
      <c r="E71">
        <v>0</v>
      </c>
      <c r="F71">
        <v>2</v>
      </c>
      <c r="G71">
        <v>0.5</v>
      </c>
      <c r="H71" t="s">
        <v>84</v>
      </c>
      <c r="I71" t="s">
        <v>90</v>
      </c>
      <c r="J71">
        <v>8</v>
      </c>
      <c r="K71" t="s">
        <v>639</v>
      </c>
      <c r="L71">
        <v>1018780039</v>
      </c>
      <c r="Q71">
        <v>0</v>
      </c>
      <c r="R71">
        <v>0</v>
      </c>
      <c r="S71">
        <v>2</v>
      </c>
      <c r="T71">
        <v>2</v>
      </c>
    </row>
    <row r="72" spans="1:20" x14ac:dyDescent="0.35">
      <c r="A72">
        <v>24</v>
      </c>
      <c r="B72" t="s">
        <v>166</v>
      </c>
      <c r="C72" t="s">
        <v>167</v>
      </c>
      <c r="D72">
        <v>2</v>
      </c>
      <c r="E72">
        <v>0</v>
      </c>
      <c r="F72">
        <v>2</v>
      </c>
      <c r="G72">
        <v>0.5</v>
      </c>
      <c r="H72" t="s">
        <v>84</v>
      </c>
      <c r="I72" t="s">
        <v>90</v>
      </c>
      <c r="J72">
        <v>0</v>
      </c>
      <c r="K72" t="s">
        <v>639</v>
      </c>
      <c r="L72">
        <v>999284347</v>
      </c>
      <c r="Q72">
        <v>0</v>
      </c>
      <c r="R72">
        <v>0</v>
      </c>
      <c r="S72">
        <v>0</v>
      </c>
      <c r="T72">
        <v>0</v>
      </c>
    </row>
    <row r="73" spans="1:20" x14ac:dyDescent="0.35">
      <c r="A73">
        <v>69</v>
      </c>
      <c r="B73" t="s">
        <v>390</v>
      </c>
      <c r="C73" t="s">
        <v>391</v>
      </c>
      <c r="D73">
        <v>2</v>
      </c>
      <c r="E73">
        <v>0</v>
      </c>
      <c r="F73">
        <v>2</v>
      </c>
      <c r="G73">
        <v>0.5</v>
      </c>
      <c r="H73" t="s">
        <v>84</v>
      </c>
      <c r="I73" t="s">
        <v>90</v>
      </c>
      <c r="J73">
        <v>7</v>
      </c>
      <c r="K73" t="s">
        <v>639</v>
      </c>
      <c r="L73">
        <v>984716899</v>
      </c>
      <c r="Q73">
        <v>0</v>
      </c>
      <c r="R73">
        <v>-1</v>
      </c>
      <c r="S73">
        <v>3</v>
      </c>
      <c r="T73">
        <v>3</v>
      </c>
    </row>
    <row r="74" spans="1:20" x14ac:dyDescent="0.35">
      <c r="A74">
        <v>215</v>
      </c>
      <c r="B74" t="s">
        <v>131</v>
      </c>
      <c r="C74" t="s">
        <v>132</v>
      </c>
      <c r="D74">
        <v>2</v>
      </c>
      <c r="E74">
        <v>0</v>
      </c>
      <c r="F74">
        <v>2</v>
      </c>
      <c r="G74">
        <v>0.5</v>
      </c>
      <c r="H74" t="s">
        <v>84</v>
      </c>
      <c r="I74" t="s">
        <v>90</v>
      </c>
      <c r="J74">
        <v>14</v>
      </c>
      <c r="K74" t="s">
        <v>639</v>
      </c>
      <c r="L74">
        <v>979187210</v>
      </c>
      <c r="Q74">
        <v>0</v>
      </c>
      <c r="R74">
        <v>0</v>
      </c>
      <c r="S74">
        <v>1</v>
      </c>
      <c r="T74">
        <v>1</v>
      </c>
    </row>
    <row r="75" spans="1:20" x14ac:dyDescent="0.35">
      <c r="A75">
        <v>292</v>
      </c>
      <c r="B75" t="s">
        <v>878</v>
      </c>
      <c r="C75" t="s">
        <v>530</v>
      </c>
      <c r="D75">
        <v>2</v>
      </c>
      <c r="E75">
        <v>0</v>
      </c>
      <c r="F75">
        <v>2</v>
      </c>
      <c r="G75">
        <v>0.5</v>
      </c>
      <c r="H75" t="s">
        <v>82</v>
      </c>
      <c r="I75" t="s">
        <v>90</v>
      </c>
      <c r="J75">
        <v>15</v>
      </c>
      <c r="K75" t="s">
        <v>639</v>
      </c>
      <c r="L75">
        <v>978897759</v>
      </c>
      <c r="Q75">
        <v>0</v>
      </c>
      <c r="R75">
        <v>0</v>
      </c>
      <c r="S75">
        <v>1</v>
      </c>
      <c r="T75">
        <v>1</v>
      </c>
    </row>
    <row r="76" spans="1:20" x14ac:dyDescent="0.35">
      <c r="A76">
        <v>269</v>
      </c>
      <c r="B76" t="s">
        <v>113</v>
      </c>
      <c r="C76" t="s">
        <v>89</v>
      </c>
      <c r="D76">
        <v>2</v>
      </c>
      <c r="E76">
        <v>0</v>
      </c>
      <c r="F76">
        <v>2</v>
      </c>
      <c r="G76">
        <v>0.5</v>
      </c>
      <c r="H76" t="s">
        <v>84</v>
      </c>
      <c r="I76" t="s">
        <v>83</v>
      </c>
      <c r="J76">
        <v>11</v>
      </c>
      <c r="K76" t="s">
        <v>640</v>
      </c>
      <c r="L76">
        <v>966206147</v>
      </c>
      <c r="Q76">
        <v>0</v>
      </c>
      <c r="R76">
        <v>0</v>
      </c>
      <c r="S76">
        <v>2</v>
      </c>
      <c r="T76">
        <v>2</v>
      </c>
    </row>
    <row r="77" spans="1:20" x14ac:dyDescent="0.35">
      <c r="A77">
        <v>317</v>
      </c>
      <c r="B77" t="s">
        <v>642</v>
      </c>
      <c r="C77" t="s">
        <v>902</v>
      </c>
      <c r="D77">
        <v>2</v>
      </c>
      <c r="E77">
        <v>0</v>
      </c>
      <c r="F77">
        <v>2</v>
      </c>
      <c r="G77">
        <v>0.5</v>
      </c>
      <c r="H77" t="s">
        <v>84</v>
      </c>
      <c r="I77" t="s">
        <v>83</v>
      </c>
      <c r="J77">
        <v>6</v>
      </c>
      <c r="K77" t="s">
        <v>641</v>
      </c>
      <c r="L77">
        <v>934795656</v>
      </c>
      <c r="Q77">
        <v>0</v>
      </c>
      <c r="R77">
        <v>0</v>
      </c>
      <c r="S77">
        <v>2</v>
      </c>
      <c r="T77">
        <v>2</v>
      </c>
    </row>
    <row r="78" spans="1:20" x14ac:dyDescent="0.35">
      <c r="A78">
        <v>167</v>
      </c>
      <c r="B78" t="s">
        <v>324</v>
      </c>
      <c r="C78" t="s">
        <v>325</v>
      </c>
      <c r="D78">
        <v>2</v>
      </c>
      <c r="E78">
        <v>0</v>
      </c>
      <c r="F78">
        <v>2</v>
      </c>
      <c r="G78">
        <v>0.5</v>
      </c>
      <c r="H78" t="s">
        <v>84</v>
      </c>
      <c r="I78" t="s">
        <v>90</v>
      </c>
      <c r="J78">
        <v>5</v>
      </c>
      <c r="K78" t="s">
        <v>639</v>
      </c>
      <c r="L78">
        <v>925101460</v>
      </c>
      <c r="Q78">
        <v>0</v>
      </c>
      <c r="R78">
        <v>-1</v>
      </c>
      <c r="S78">
        <v>0</v>
      </c>
      <c r="T78">
        <v>0</v>
      </c>
    </row>
    <row r="79" spans="1:20" x14ac:dyDescent="0.35">
      <c r="A79">
        <v>53</v>
      </c>
      <c r="B79" t="s">
        <v>262</v>
      </c>
      <c r="C79" t="s">
        <v>328</v>
      </c>
      <c r="D79">
        <v>2</v>
      </c>
      <c r="E79">
        <v>0</v>
      </c>
      <c r="F79">
        <v>2</v>
      </c>
      <c r="G79">
        <v>0.5</v>
      </c>
      <c r="H79" t="s">
        <v>84</v>
      </c>
      <c r="I79" t="s">
        <v>90</v>
      </c>
      <c r="J79">
        <v>12</v>
      </c>
      <c r="K79" t="s">
        <v>639</v>
      </c>
      <c r="L79">
        <v>921520497</v>
      </c>
      <c r="Q79">
        <v>0</v>
      </c>
      <c r="R79">
        <v>-1</v>
      </c>
      <c r="S79">
        <v>2</v>
      </c>
      <c r="T79">
        <v>2</v>
      </c>
    </row>
    <row r="80" spans="1:20" x14ac:dyDescent="0.35">
      <c r="A80">
        <v>200</v>
      </c>
      <c r="B80" t="s">
        <v>485</v>
      </c>
      <c r="C80" t="s">
        <v>157</v>
      </c>
      <c r="D80">
        <v>2</v>
      </c>
      <c r="E80">
        <v>0</v>
      </c>
      <c r="F80">
        <v>2</v>
      </c>
      <c r="G80">
        <v>0.5</v>
      </c>
      <c r="H80" t="s">
        <v>84</v>
      </c>
      <c r="I80" t="s">
        <v>90</v>
      </c>
      <c r="J80">
        <v>5</v>
      </c>
      <c r="K80" t="s">
        <v>639</v>
      </c>
      <c r="L80">
        <v>913323771</v>
      </c>
      <c r="Q80">
        <v>0</v>
      </c>
      <c r="R80">
        <v>0</v>
      </c>
      <c r="S80">
        <v>1</v>
      </c>
      <c r="T80">
        <v>1</v>
      </c>
    </row>
    <row r="81" spans="1:20" x14ac:dyDescent="0.35">
      <c r="A81">
        <v>58</v>
      </c>
      <c r="B81" t="s">
        <v>249</v>
      </c>
      <c r="C81" t="s">
        <v>205</v>
      </c>
      <c r="D81">
        <v>2</v>
      </c>
      <c r="E81">
        <v>0</v>
      </c>
      <c r="F81">
        <v>2</v>
      </c>
      <c r="G81">
        <v>0.5</v>
      </c>
      <c r="H81" t="s">
        <v>82</v>
      </c>
      <c r="I81" t="s">
        <v>90</v>
      </c>
      <c r="J81">
        <v>13</v>
      </c>
      <c r="K81" t="s">
        <v>639</v>
      </c>
      <c r="L81">
        <v>874711767</v>
      </c>
      <c r="Q81">
        <v>0</v>
      </c>
      <c r="R81">
        <v>0</v>
      </c>
      <c r="S81">
        <v>1</v>
      </c>
      <c r="T81">
        <v>1</v>
      </c>
    </row>
    <row r="82" spans="1:20" x14ac:dyDescent="0.35">
      <c r="A82">
        <v>38</v>
      </c>
      <c r="B82" t="s">
        <v>113</v>
      </c>
      <c r="C82" t="s">
        <v>114</v>
      </c>
      <c r="D82">
        <v>2</v>
      </c>
      <c r="E82">
        <v>0</v>
      </c>
      <c r="F82">
        <v>2</v>
      </c>
      <c r="G82">
        <v>0.5</v>
      </c>
      <c r="H82" t="s">
        <v>84</v>
      </c>
      <c r="I82" t="s">
        <v>83</v>
      </c>
      <c r="J82">
        <v>8</v>
      </c>
      <c r="K82" t="s">
        <v>640</v>
      </c>
      <c r="L82">
        <v>864563094</v>
      </c>
      <c r="Q82">
        <v>0</v>
      </c>
      <c r="R82">
        <v>-1</v>
      </c>
      <c r="S82">
        <v>0</v>
      </c>
      <c r="T82">
        <v>0</v>
      </c>
    </row>
    <row r="83" spans="1:20" x14ac:dyDescent="0.35">
      <c r="A83">
        <v>286</v>
      </c>
      <c r="B83" t="s">
        <v>866</v>
      </c>
      <c r="C83" t="s">
        <v>867</v>
      </c>
      <c r="D83">
        <v>2</v>
      </c>
      <c r="E83">
        <v>0</v>
      </c>
      <c r="F83">
        <v>2</v>
      </c>
      <c r="G83">
        <v>0.5</v>
      </c>
      <c r="H83" t="s">
        <v>84</v>
      </c>
      <c r="I83" t="s">
        <v>83</v>
      </c>
      <c r="J83">
        <v>10</v>
      </c>
      <c r="K83" t="s">
        <v>639</v>
      </c>
      <c r="L83">
        <v>838200447</v>
      </c>
      <c r="Q83">
        <v>0</v>
      </c>
      <c r="R83">
        <v>-1</v>
      </c>
      <c r="S83">
        <v>0</v>
      </c>
      <c r="T83">
        <v>0</v>
      </c>
    </row>
    <row r="84" spans="1:20" x14ac:dyDescent="0.35">
      <c r="A84">
        <v>287</v>
      </c>
      <c r="B84" t="s">
        <v>91</v>
      </c>
      <c r="C84" t="s">
        <v>251</v>
      </c>
      <c r="D84">
        <v>2</v>
      </c>
      <c r="E84">
        <v>0</v>
      </c>
      <c r="F84">
        <v>2</v>
      </c>
      <c r="G84">
        <v>0.5</v>
      </c>
      <c r="H84" t="s">
        <v>84</v>
      </c>
      <c r="I84" t="s">
        <v>90</v>
      </c>
      <c r="J84">
        <v>9</v>
      </c>
      <c r="K84" t="s">
        <v>639</v>
      </c>
      <c r="L84">
        <v>826189782</v>
      </c>
      <c r="Q84">
        <v>0</v>
      </c>
      <c r="R84">
        <v>-1</v>
      </c>
      <c r="S84">
        <v>1</v>
      </c>
      <c r="T84">
        <v>1</v>
      </c>
    </row>
    <row r="85" spans="1:20" x14ac:dyDescent="0.35">
      <c r="A85">
        <v>148</v>
      </c>
      <c r="B85" t="s">
        <v>447</v>
      </c>
      <c r="C85" t="s">
        <v>109</v>
      </c>
      <c r="D85">
        <v>2</v>
      </c>
      <c r="E85">
        <v>0</v>
      </c>
      <c r="F85">
        <v>2</v>
      </c>
      <c r="G85">
        <v>0.5</v>
      </c>
      <c r="H85" t="s">
        <v>84</v>
      </c>
      <c r="I85" t="s">
        <v>90</v>
      </c>
      <c r="J85">
        <v>14</v>
      </c>
      <c r="K85" t="s">
        <v>639</v>
      </c>
      <c r="L85">
        <v>819418559</v>
      </c>
      <c r="Q85">
        <v>0</v>
      </c>
      <c r="R85">
        <v>-1</v>
      </c>
      <c r="S85">
        <v>0</v>
      </c>
      <c r="T85">
        <v>0</v>
      </c>
    </row>
    <row r="86" spans="1:20" x14ac:dyDescent="0.35">
      <c r="A86">
        <v>112</v>
      </c>
      <c r="B86" t="s">
        <v>338</v>
      </c>
      <c r="C86" t="s">
        <v>339</v>
      </c>
      <c r="D86">
        <v>2</v>
      </c>
      <c r="E86">
        <v>0</v>
      </c>
      <c r="F86">
        <v>2</v>
      </c>
      <c r="G86">
        <v>0.5</v>
      </c>
      <c r="H86" t="s">
        <v>84</v>
      </c>
      <c r="I86" t="s">
        <v>90</v>
      </c>
      <c r="J86">
        <v>8</v>
      </c>
      <c r="K86" t="s">
        <v>640</v>
      </c>
      <c r="L86">
        <v>751327935</v>
      </c>
      <c r="Q86">
        <v>0</v>
      </c>
      <c r="R86">
        <v>0</v>
      </c>
      <c r="S86">
        <v>0</v>
      </c>
      <c r="T86">
        <v>0</v>
      </c>
    </row>
    <row r="87" spans="1:20" x14ac:dyDescent="0.35">
      <c r="A87">
        <v>235</v>
      </c>
      <c r="B87" t="s">
        <v>207</v>
      </c>
      <c r="C87" t="s">
        <v>550</v>
      </c>
      <c r="D87">
        <v>2</v>
      </c>
      <c r="E87">
        <v>0</v>
      </c>
      <c r="F87">
        <v>2</v>
      </c>
      <c r="G87">
        <v>0.5</v>
      </c>
      <c r="H87" t="s">
        <v>84</v>
      </c>
      <c r="I87" t="s">
        <v>90</v>
      </c>
      <c r="J87">
        <v>16</v>
      </c>
      <c r="K87" t="s">
        <v>640</v>
      </c>
      <c r="L87">
        <v>593641690</v>
      </c>
      <c r="Q87">
        <v>0</v>
      </c>
      <c r="R87">
        <v>0</v>
      </c>
      <c r="S87">
        <v>1</v>
      </c>
      <c r="T87">
        <v>1</v>
      </c>
    </row>
    <row r="88" spans="1:20" x14ac:dyDescent="0.35">
      <c r="A88">
        <v>285</v>
      </c>
      <c r="B88" t="s">
        <v>864</v>
      </c>
      <c r="C88" t="s">
        <v>865</v>
      </c>
      <c r="D88">
        <v>2</v>
      </c>
      <c r="E88">
        <v>0</v>
      </c>
      <c r="F88">
        <v>2</v>
      </c>
      <c r="G88">
        <v>0.5</v>
      </c>
      <c r="H88" t="s">
        <v>84</v>
      </c>
      <c r="I88" t="s">
        <v>90</v>
      </c>
      <c r="J88">
        <v>2</v>
      </c>
      <c r="K88" t="s">
        <v>640</v>
      </c>
      <c r="L88">
        <v>578283797</v>
      </c>
      <c r="Q88">
        <v>0</v>
      </c>
      <c r="R88">
        <v>0</v>
      </c>
      <c r="S88">
        <v>1</v>
      </c>
      <c r="T88">
        <v>1</v>
      </c>
    </row>
    <row r="89" spans="1:20" x14ac:dyDescent="0.35">
      <c r="A89">
        <v>165</v>
      </c>
      <c r="B89" t="s">
        <v>462</v>
      </c>
      <c r="C89" t="s">
        <v>163</v>
      </c>
      <c r="D89">
        <v>2</v>
      </c>
      <c r="E89">
        <v>0</v>
      </c>
      <c r="F89">
        <v>2</v>
      </c>
      <c r="G89">
        <v>0.5</v>
      </c>
      <c r="H89" t="s">
        <v>84</v>
      </c>
      <c r="I89" t="s">
        <v>90</v>
      </c>
      <c r="J89">
        <v>9</v>
      </c>
      <c r="K89" t="s">
        <v>639</v>
      </c>
      <c r="L89">
        <v>576386394</v>
      </c>
      <c r="Q89">
        <v>0</v>
      </c>
      <c r="R89">
        <v>0</v>
      </c>
      <c r="S89">
        <v>0</v>
      </c>
      <c r="T89">
        <v>0</v>
      </c>
    </row>
    <row r="90" spans="1:20" x14ac:dyDescent="0.35">
      <c r="A90">
        <v>299</v>
      </c>
      <c r="B90" t="s">
        <v>649</v>
      </c>
      <c r="C90" t="s">
        <v>153</v>
      </c>
      <c r="D90">
        <v>2</v>
      </c>
      <c r="E90">
        <v>0</v>
      </c>
      <c r="F90">
        <v>2</v>
      </c>
      <c r="G90">
        <v>0.5</v>
      </c>
      <c r="H90" t="s">
        <v>84</v>
      </c>
      <c r="I90" t="s">
        <v>90</v>
      </c>
      <c r="J90">
        <v>5</v>
      </c>
      <c r="K90" t="s">
        <v>640</v>
      </c>
      <c r="L90">
        <v>573180430</v>
      </c>
      <c r="Q90">
        <v>0</v>
      </c>
      <c r="R90">
        <v>-1</v>
      </c>
      <c r="S90">
        <v>1</v>
      </c>
      <c r="T90">
        <v>1</v>
      </c>
    </row>
    <row r="91" spans="1:20" x14ac:dyDescent="0.35">
      <c r="A91">
        <v>150</v>
      </c>
      <c r="B91" t="s">
        <v>581</v>
      </c>
      <c r="C91" t="s">
        <v>172</v>
      </c>
      <c r="D91">
        <v>2</v>
      </c>
      <c r="E91">
        <v>0</v>
      </c>
      <c r="F91">
        <v>2</v>
      </c>
      <c r="G91">
        <v>0.5</v>
      </c>
      <c r="H91" t="s">
        <v>84</v>
      </c>
      <c r="I91" t="s">
        <v>83</v>
      </c>
      <c r="J91">
        <v>6</v>
      </c>
      <c r="K91" t="s">
        <v>639</v>
      </c>
      <c r="L91">
        <v>516090451</v>
      </c>
      <c r="Q91">
        <v>0</v>
      </c>
      <c r="R91">
        <v>0</v>
      </c>
      <c r="S91">
        <v>2</v>
      </c>
      <c r="T91">
        <v>2</v>
      </c>
    </row>
    <row r="92" spans="1:20" x14ac:dyDescent="0.35">
      <c r="A92">
        <v>98</v>
      </c>
      <c r="B92" t="s">
        <v>269</v>
      </c>
      <c r="C92" t="s">
        <v>270</v>
      </c>
      <c r="D92">
        <v>2</v>
      </c>
      <c r="E92">
        <v>0</v>
      </c>
      <c r="F92">
        <v>2</v>
      </c>
      <c r="G92">
        <v>0.5</v>
      </c>
      <c r="H92" t="s">
        <v>84</v>
      </c>
      <c r="I92" t="s">
        <v>83</v>
      </c>
      <c r="J92">
        <v>11</v>
      </c>
      <c r="K92" t="s">
        <v>640</v>
      </c>
      <c r="L92">
        <v>509742180</v>
      </c>
      <c r="Q92">
        <v>0</v>
      </c>
      <c r="R92">
        <v>0</v>
      </c>
      <c r="S92">
        <v>1</v>
      </c>
      <c r="T92">
        <v>1</v>
      </c>
    </row>
    <row r="93" spans="1:20" x14ac:dyDescent="0.35">
      <c r="A93">
        <v>43</v>
      </c>
      <c r="B93" t="s">
        <v>127</v>
      </c>
      <c r="C93" t="s">
        <v>205</v>
      </c>
      <c r="D93">
        <v>2</v>
      </c>
      <c r="E93">
        <v>0</v>
      </c>
      <c r="F93">
        <v>2</v>
      </c>
      <c r="G93">
        <v>0.5</v>
      </c>
      <c r="H93" t="s">
        <v>84</v>
      </c>
      <c r="I93" t="s">
        <v>90</v>
      </c>
      <c r="J93">
        <v>11</v>
      </c>
      <c r="K93" t="s">
        <v>639</v>
      </c>
      <c r="L93">
        <v>475249687</v>
      </c>
      <c r="Q93">
        <v>0</v>
      </c>
      <c r="R93">
        <v>0</v>
      </c>
      <c r="S93">
        <v>2</v>
      </c>
      <c r="T93">
        <v>2</v>
      </c>
    </row>
    <row r="94" spans="1:20" x14ac:dyDescent="0.35">
      <c r="A94">
        <v>199</v>
      </c>
      <c r="B94" t="s">
        <v>553</v>
      </c>
      <c r="C94" t="s">
        <v>157</v>
      </c>
      <c r="D94">
        <v>2</v>
      </c>
      <c r="E94">
        <v>0</v>
      </c>
      <c r="F94">
        <v>2</v>
      </c>
      <c r="G94">
        <v>0.5</v>
      </c>
      <c r="H94" t="s">
        <v>84</v>
      </c>
      <c r="I94" t="s">
        <v>90</v>
      </c>
      <c r="J94">
        <v>5</v>
      </c>
      <c r="K94" t="s">
        <v>639</v>
      </c>
      <c r="L94">
        <v>464498925</v>
      </c>
      <c r="Q94">
        <v>0</v>
      </c>
      <c r="R94">
        <v>0</v>
      </c>
      <c r="S94">
        <v>1</v>
      </c>
      <c r="T94">
        <v>1</v>
      </c>
    </row>
    <row r="95" spans="1:20" x14ac:dyDescent="0.35">
      <c r="A95">
        <v>57</v>
      </c>
      <c r="B95" t="s">
        <v>223</v>
      </c>
      <c r="C95" t="s">
        <v>287</v>
      </c>
      <c r="D95">
        <v>2</v>
      </c>
      <c r="E95">
        <v>0</v>
      </c>
      <c r="F95">
        <v>2</v>
      </c>
      <c r="G95">
        <v>0.5</v>
      </c>
      <c r="H95" t="s">
        <v>84</v>
      </c>
      <c r="I95" t="s">
        <v>90</v>
      </c>
      <c r="J95">
        <v>9</v>
      </c>
      <c r="K95" t="s">
        <v>640</v>
      </c>
      <c r="L95">
        <v>425943264</v>
      </c>
      <c r="Q95">
        <v>0</v>
      </c>
      <c r="R95">
        <v>-1</v>
      </c>
      <c r="S95">
        <v>2</v>
      </c>
      <c r="T95">
        <v>2</v>
      </c>
    </row>
    <row r="96" spans="1:20" x14ac:dyDescent="0.35">
      <c r="A96">
        <v>23</v>
      </c>
      <c r="B96" t="s">
        <v>374</v>
      </c>
      <c r="C96" t="s">
        <v>375</v>
      </c>
      <c r="D96">
        <v>2</v>
      </c>
      <c r="E96">
        <v>0</v>
      </c>
      <c r="F96">
        <v>2</v>
      </c>
      <c r="G96">
        <v>0.5</v>
      </c>
      <c r="H96" t="s">
        <v>82</v>
      </c>
      <c r="I96" t="s">
        <v>90</v>
      </c>
      <c r="J96">
        <v>0</v>
      </c>
      <c r="K96" t="s">
        <v>639</v>
      </c>
      <c r="L96">
        <v>397700380</v>
      </c>
      <c r="Q96">
        <v>0</v>
      </c>
      <c r="R96">
        <v>0</v>
      </c>
      <c r="S96">
        <v>0</v>
      </c>
      <c r="T96">
        <v>0</v>
      </c>
    </row>
    <row r="97" spans="1:20" x14ac:dyDescent="0.35">
      <c r="A97">
        <v>189</v>
      </c>
      <c r="B97" t="s">
        <v>651</v>
      </c>
      <c r="C97" t="s">
        <v>136</v>
      </c>
      <c r="D97">
        <v>2</v>
      </c>
      <c r="E97">
        <v>0</v>
      </c>
      <c r="F97">
        <v>2</v>
      </c>
      <c r="G97">
        <v>0.5</v>
      </c>
      <c r="H97" t="s">
        <v>84</v>
      </c>
      <c r="I97" t="s">
        <v>83</v>
      </c>
      <c r="J97">
        <v>8</v>
      </c>
      <c r="K97" t="s">
        <v>640</v>
      </c>
      <c r="L97">
        <v>337477124</v>
      </c>
      <c r="Q97">
        <v>0</v>
      </c>
      <c r="R97">
        <v>-1</v>
      </c>
      <c r="S97">
        <v>0</v>
      </c>
      <c r="T97">
        <v>0</v>
      </c>
    </row>
    <row r="98" spans="1:20" x14ac:dyDescent="0.35">
      <c r="A98">
        <v>26</v>
      </c>
      <c r="B98" t="s">
        <v>254</v>
      </c>
      <c r="C98" t="s">
        <v>255</v>
      </c>
      <c r="D98">
        <v>2</v>
      </c>
      <c r="E98">
        <v>0</v>
      </c>
      <c r="F98">
        <v>2</v>
      </c>
      <c r="G98">
        <v>0.5</v>
      </c>
      <c r="H98" t="s">
        <v>82</v>
      </c>
      <c r="I98" t="s">
        <v>83</v>
      </c>
      <c r="J98">
        <v>10</v>
      </c>
      <c r="K98" t="s">
        <v>639</v>
      </c>
      <c r="L98">
        <v>282842687</v>
      </c>
      <c r="Q98">
        <v>0</v>
      </c>
      <c r="R98">
        <v>0</v>
      </c>
      <c r="S98">
        <v>0</v>
      </c>
      <c r="T98">
        <v>0</v>
      </c>
    </row>
    <row r="99" spans="1:20" x14ac:dyDescent="0.35">
      <c r="A99">
        <v>22</v>
      </c>
      <c r="B99" t="s">
        <v>481</v>
      </c>
      <c r="C99" t="s">
        <v>482</v>
      </c>
      <c r="D99">
        <v>2</v>
      </c>
      <c r="E99">
        <v>0</v>
      </c>
      <c r="F99">
        <v>2</v>
      </c>
      <c r="G99">
        <v>0.5</v>
      </c>
      <c r="H99" t="s">
        <v>84</v>
      </c>
      <c r="I99" t="s">
        <v>90</v>
      </c>
      <c r="J99">
        <v>0</v>
      </c>
      <c r="K99" t="s">
        <v>639</v>
      </c>
      <c r="L99">
        <v>255525967</v>
      </c>
      <c r="Q99">
        <v>0</v>
      </c>
      <c r="R99">
        <v>0</v>
      </c>
      <c r="S99">
        <v>1</v>
      </c>
      <c r="T99">
        <v>1</v>
      </c>
    </row>
    <row r="100" spans="1:20" x14ac:dyDescent="0.35">
      <c r="A100">
        <v>297</v>
      </c>
      <c r="B100" t="s">
        <v>314</v>
      </c>
      <c r="C100" t="s">
        <v>875</v>
      </c>
      <c r="D100">
        <v>2</v>
      </c>
      <c r="E100">
        <v>0</v>
      </c>
      <c r="F100">
        <v>2</v>
      </c>
      <c r="G100">
        <v>0.5</v>
      </c>
      <c r="H100" t="s">
        <v>84</v>
      </c>
      <c r="I100" t="s">
        <v>83</v>
      </c>
      <c r="J100">
        <v>16</v>
      </c>
      <c r="K100" t="s">
        <v>640</v>
      </c>
      <c r="L100">
        <v>223750223</v>
      </c>
      <c r="Q100">
        <v>0</v>
      </c>
      <c r="R100">
        <v>-1</v>
      </c>
      <c r="S100">
        <v>2</v>
      </c>
      <c r="T100">
        <v>2</v>
      </c>
    </row>
    <row r="101" spans="1:20" x14ac:dyDescent="0.35">
      <c r="A101">
        <v>313</v>
      </c>
      <c r="B101" t="s">
        <v>890</v>
      </c>
      <c r="C101" t="s">
        <v>891</v>
      </c>
      <c r="D101">
        <v>2</v>
      </c>
      <c r="E101">
        <v>0</v>
      </c>
      <c r="F101">
        <v>2</v>
      </c>
      <c r="G101">
        <v>0.5</v>
      </c>
      <c r="H101" t="s">
        <v>82</v>
      </c>
      <c r="I101" t="s">
        <v>90</v>
      </c>
      <c r="J101">
        <v>13</v>
      </c>
      <c r="K101" t="s">
        <v>641</v>
      </c>
      <c r="L101">
        <v>197278076</v>
      </c>
      <c r="Q101">
        <v>0</v>
      </c>
      <c r="R101">
        <v>0</v>
      </c>
      <c r="S101">
        <v>1</v>
      </c>
      <c r="T101">
        <v>1</v>
      </c>
    </row>
    <row r="102" spans="1:20" x14ac:dyDescent="0.35">
      <c r="A102">
        <v>242</v>
      </c>
      <c r="B102" t="s">
        <v>147</v>
      </c>
      <c r="C102" t="s">
        <v>148</v>
      </c>
      <c r="D102">
        <v>2</v>
      </c>
      <c r="E102">
        <v>0</v>
      </c>
      <c r="F102">
        <v>2</v>
      </c>
      <c r="G102">
        <v>0.5</v>
      </c>
      <c r="H102" t="s">
        <v>82</v>
      </c>
      <c r="I102" t="s">
        <v>83</v>
      </c>
      <c r="J102">
        <v>7</v>
      </c>
      <c r="K102" t="s">
        <v>640</v>
      </c>
      <c r="L102">
        <v>187400693</v>
      </c>
      <c r="Q102">
        <v>0</v>
      </c>
      <c r="R102">
        <v>0</v>
      </c>
      <c r="S102">
        <v>0</v>
      </c>
      <c r="T102">
        <v>0</v>
      </c>
    </row>
    <row r="103" spans="1:20" x14ac:dyDescent="0.35">
      <c r="A103">
        <v>15</v>
      </c>
      <c r="B103" t="s">
        <v>419</v>
      </c>
      <c r="C103" t="s">
        <v>387</v>
      </c>
      <c r="D103">
        <v>2</v>
      </c>
      <c r="E103">
        <v>0</v>
      </c>
      <c r="F103">
        <v>2</v>
      </c>
      <c r="G103">
        <v>0.5</v>
      </c>
      <c r="H103" t="s">
        <v>84</v>
      </c>
      <c r="I103" t="s">
        <v>90</v>
      </c>
      <c r="J103">
        <v>7</v>
      </c>
      <c r="K103" t="s">
        <v>639</v>
      </c>
      <c r="L103">
        <v>141911190</v>
      </c>
      <c r="Q103">
        <v>0</v>
      </c>
      <c r="R103">
        <v>-1</v>
      </c>
      <c r="S103">
        <v>0</v>
      </c>
      <c r="T103">
        <v>0</v>
      </c>
    </row>
    <row r="104" spans="1:20" x14ac:dyDescent="0.35">
      <c r="A104">
        <v>63</v>
      </c>
      <c r="B104" t="s">
        <v>422</v>
      </c>
      <c r="C104" t="s">
        <v>365</v>
      </c>
      <c r="D104">
        <v>2</v>
      </c>
      <c r="E104">
        <v>0</v>
      </c>
      <c r="F104">
        <v>2</v>
      </c>
      <c r="G104">
        <v>0.5</v>
      </c>
      <c r="H104" t="s">
        <v>84</v>
      </c>
      <c r="I104" t="s">
        <v>90</v>
      </c>
      <c r="J104">
        <v>9</v>
      </c>
      <c r="K104" t="s">
        <v>639</v>
      </c>
      <c r="L104">
        <v>96839464</v>
      </c>
      <c r="Q104">
        <v>0</v>
      </c>
      <c r="R104">
        <v>0</v>
      </c>
      <c r="S104">
        <v>0</v>
      </c>
      <c r="T104">
        <v>0</v>
      </c>
    </row>
    <row r="105" spans="1:20" x14ac:dyDescent="0.35">
      <c r="A105">
        <v>238</v>
      </c>
      <c r="B105" t="s">
        <v>433</v>
      </c>
      <c r="C105" t="s">
        <v>434</v>
      </c>
      <c r="D105">
        <v>2</v>
      </c>
      <c r="E105">
        <v>0</v>
      </c>
      <c r="F105">
        <v>2</v>
      </c>
      <c r="G105">
        <v>0.5</v>
      </c>
      <c r="H105" t="s">
        <v>84</v>
      </c>
      <c r="I105" t="s">
        <v>90</v>
      </c>
      <c r="J105">
        <v>16</v>
      </c>
      <c r="K105" t="s">
        <v>640</v>
      </c>
      <c r="L105">
        <v>96094612</v>
      </c>
      <c r="Q105">
        <v>0</v>
      </c>
      <c r="R105">
        <v>-1</v>
      </c>
      <c r="S105">
        <v>1</v>
      </c>
      <c r="T105">
        <v>1</v>
      </c>
    </row>
    <row r="106" spans="1:20" x14ac:dyDescent="0.35">
      <c r="A106">
        <v>18</v>
      </c>
      <c r="B106" t="s">
        <v>166</v>
      </c>
      <c r="C106" t="s">
        <v>161</v>
      </c>
      <c r="D106">
        <v>2</v>
      </c>
      <c r="E106">
        <v>0</v>
      </c>
      <c r="F106">
        <v>2</v>
      </c>
      <c r="G106">
        <v>0.5</v>
      </c>
      <c r="H106" t="s">
        <v>84</v>
      </c>
      <c r="I106" t="s">
        <v>83</v>
      </c>
      <c r="J106">
        <v>14</v>
      </c>
      <c r="K106" t="s">
        <v>639</v>
      </c>
      <c r="L106">
        <v>60412311</v>
      </c>
      <c r="Q106">
        <v>0</v>
      </c>
      <c r="R106">
        <v>-1</v>
      </c>
      <c r="S106">
        <v>2</v>
      </c>
      <c r="T106">
        <v>2</v>
      </c>
    </row>
    <row r="107" spans="1:20" x14ac:dyDescent="0.35">
      <c r="A107">
        <v>83</v>
      </c>
      <c r="B107" t="s">
        <v>411</v>
      </c>
      <c r="C107" t="s">
        <v>153</v>
      </c>
      <c r="D107">
        <v>1</v>
      </c>
      <c r="E107">
        <v>0</v>
      </c>
      <c r="F107">
        <v>1</v>
      </c>
      <c r="G107">
        <v>0.25</v>
      </c>
      <c r="H107" t="s">
        <v>82</v>
      </c>
      <c r="I107" t="s">
        <v>83</v>
      </c>
      <c r="J107">
        <v>8</v>
      </c>
      <c r="K107" t="s">
        <v>639</v>
      </c>
      <c r="L107">
        <v>2134779695</v>
      </c>
      <c r="Q107">
        <v>0</v>
      </c>
      <c r="R107">
        <v>0</v>
      </c>
      <c r="S107">
        <v>0</v>
      </c>
      <c r="T107">
        <v>0</v>
      </c>
    </row>
    <row r="108" spans="1:20" x14ac:dyDescent="0.35">
      <c r="A108">
        <v>276</v>
      </c>
      <c r="B108" t="s">
        <v>517</v>
      </c>
      <c r="C108" t="s">
        <v>518</v>
      </c>
      <c r="D108">
        <v>1</v>
      </c>
      <c r="E108">
        <v>0</v>
      </c>
      <c r="F108">
        <v>1</v>
      </c>
      <c r="G108">
        <v>0.25</v>
      </c>
      <c r="H108" t="s">
        <v>84</v>
      </c>
      <c r="I108" t="s">
        <v>83</v>
      </c>
      <c r="J108">
        <v>13</v>
      </c>
      <c r="K108" t="s">
        <v>639</v>
      </c>
      <c r="L108">
        <v>2087295894</v>
      </c>
      <c r="Q108">
        <v>0</v>
      </c>
      <c r="R108">
        <v>0</v>
      </c>
      <c r="S108">
        <v>1</v>
      </c>
      <c r="T108">
        <v>1</v>
      </c>
    </row>
    <row r="109" spans="1:20" x14ac:dyDescent="0.35">
      <c r="A109">
        <v>293</v>
      </c>
      <c r="B109" t="s">
        <v>137</v>
      </c>
      <c r="C109" t="s">
        <v>870</v>
      </c>
      <c r="D109">
        <v>1</v>
      </c>
      <c r="E109">
        <v>0</v>
      </c>
      <c r="F109">
        <v>1</v>
      </c>
      <c r="G109">
        <v>0.25</v>
      </c>
      <c r="H109" t="s">
        <v>84</v>
      </c>
      <c r="I109" t="s">
        <v>90</v>
      </c>
      <c r="J109">
        <v>3</v>
      </c>
      <c r="K109" t="s">
        <v>640</v>
      </c>
      <c r="L109">
        <v>2019714911</v>
      </c>
      <c r="Q109">
        <v>0</v>
      </c>
      <c r="R109">
        <v>0</v>
      </c>
      <c r="S109">
        <v>1</v>
      </c>
      <c r="T109">
        <v>1</v>
      </c>
    </row>
    <row r="110" spans="1:20" x14ac:dyDescent="0.35">
      <c r="A110">
        <v>67</v>
      </c>
      <c r="B110" t="s">
        <v>473</v>
      </c>
      <c r="C110" t="s">
        <v>474</v>
      </c>
      <c r="D110">
        <v>1</v>
      </c>
      <c r="E110">
        <v>0</v>
      </c>
      <c r="F110">
        <v>1</v>
      </c>
      <c r="G110">
        <v>0.25</v>
      </c>
      <c r="H110" t="s">
        <v>84</v>
      </c>
      <c r="I110" t="s">
        <v>90</v>
      </c>
      <c r="J110">
        <v>11</v>
      </c>
      <c r="K110" t="s">
        <v>639</v>
      </c>
      <c r="L110">
        <v>1921551060</v>
      </c>
      <c r="Q110">
        <v>0</v>
      </c>
      <c r="R110">
        <v>0</v>
      </c>
      <c r="S110">
        <v>0</v>
      </c>
      <c r="T110">
        <v>0</v>
      </c>
    </row>
    <row r="111" spans="1:20" x14ac:dyDescent="0.35">
      <c r="A111">
        <v>72</v>
      </c>
      <c r="B111" t="s">
        <v>390</v>
      </c>
      <c r="C111" t="s">
        <v>429</v>
      </c>
      <c r="D111">
        <v>1</v>
      </c>
      <c r="E111">
        <v>0</v>
      </c>
      <c r="F111">
        <v>1</v>
      </c>
      <c r="G111">
        <v>0.25</v>
      </c>
      <c r="H111" t="s">
        <v>84</v>
      </c>
      <c r="I111" t="s">
        <v>83</v>
      </c>
      <c r="J111">
        <v>16</v>
      </c>
      <c r="K111" t="s">
        <v>640</v>
      </c>
      <c r="L111">
        <v>1920584708</v>
      </c>
      <c r="Q111">
        <v>0</v>
      </c>
      <c r="R111">
        <v>0</v>
      </c>
      <c r="S111">
        <v>0</v>
      </c>
      <c r="T111">
        <v>0</v>
      </c>
    </row>
    <row r="112" spans="1:20" x14ac:dyDescent="0.35">
      <c r="A112">
        <v>186</v>
      </c>
      <c r="B112" t="s">
        <v>131</v>
      </c>
      <c r="C112" t="s">
        <v>309</v>
      </c>
      <c r="D112">
        <v>1</v>
      </c>
      <c r="E112">
        <v>0</v>
      </c>
      <c r="F112">
        <v>1</v>
      </c>
      <c r="G112">
        <v>0.25</v>
      </c>
      <c r="H112" t="s">
        <v>84</v>
      </c>
      <c r="I112" t="s">
        <v>83</v>
      </c>
      <c r="J112">
        <v>15</v>
      </c>
      <c r="K112" t="s">
        <v>639</v>
      </c>
      <c r="L112">
        <v>1886887397</v>
      </c>
      <c r="Q112">
        <v>0</v>
      </c>
      <c r="R112">
        <v>0</v>
      </c>
      <c r="S112">
        <v>1</v>
      </c>
      <c r="T112">
        <v>1</v>
      </c>
    </row>
    <row r="113" spans="1:20" x14ac:dyDescent="0.35">
      <c r="A113">
        <v>302</v>
      </c>
      <c r="B113" t="s">
        <v>642</v>
      </c>
      <c r="C113" t="s">
        <v>879</v>
      </c>
      <c r="D113">
        <v>1</v>
      </c>
      <c r="E113">
        <v>0</v>
      </c>
      <c r="F113">
        <v>1</v>
      </c>
      <c r="G113">
        <v>0.25</v>
      </c>
      <c r="H113" t="s">
        <v>84</v>
      </c>
      <c r="I113" t="s">
        <v>83</v>
      </c>
      <c r="J113">
        <v>8</v>
      </c>
      <c r="K113" t="s">
        <v>639</v>
      </c>
      <c r="L113">
        <v>1783145072</v>
      </c>
      <c r="Q113">
        <v>0</v>
      </c>
      <c r="R113">
        <v>0</v>
      </c>
      <c r="S113">
        <v>2</v>
      </c>
      <c r="T113">
        <v>2</v>
      </c>
    </row>
    <row r="114" spans="1:20" x14ac:dyDescent="0.35">
      <c r="A114">
        <v>283</v>
      </c>
      <c r="B114" t="s">
        <v>183</v>
      </c>
      <c r="C114" t="s">
        <v>184</v>
      </c>
      <c r="D114">
        <v>1</v>
      </c>
      <c r="E114">
        <v>0</v>
      </c>
      <c r="F114">
        <v>1</v>
      </c>
      <c r="G114">
        <v>0.25</v>
      </c>
      <c r="H114" t="s">
        <v>84</v>
      </c>
      <c r="I114" t="s">
        <v>90</v>
      </c>
      <c r="J114">
        <v>14</v>
      </c>
      <c r="K114" t="s">
        <v>640</v>
      </c>
      <c r="L114">
        <v>1635560493</v>
      </c>
      <c r="Q114">
        <v>0</v>
      </c>
      <c r="R114">
        <v>0</v>
      </c>
      <c r="S114">
        <v>1</v>
      </c>
      <c r="T114">
        <v>1</v>
      </c>
    </row>
    <row r="115" spans="1:20" x14ac:dyDescent="0.35">
      <c r="A115">
        <v>132</v>
      </c>
      <c r="B115" t="s">
        <v>140</v>
      </c>
      <c r="C115" t="s">
        <v>141</v>
      </c>
      <c r="D115">
        <v>1</v>
      </c>
      <c r="E115">
        <v>0</v>
      </c>
      <c r="F115">
        <v>1</v>
      </c>
      <c r="G115">
        <v>0.25</v>
      </c>
      <c r="H115" t="s">
        <v>84</v>
      </c>
      <c r="I115" t="s">
        <v>83</v>
      </c>
      <c r="J115">
        <v>13</v>
      </c>
      <c r="K115" t="s">
        <v>640</v>
      </c>
      <c r="L115">
        <v>1613903102</v>
      </c>
      <c r="Q115">
        <v>0</v>
      </c>
      <c r="R115">
        <v>0</v>
      </c>
      <c r="S115">
        <v>1</v>
      </c>
      <c r="T115">
        <v>1</v>
      </c>
    </row>
    <row r="116" spans="1:20" x14ac:dyDescent="0.35">
      <c r="A116">
        <v>303</v>
      </c>
      <c r="B116" t="s">
        <v>892</v>
      </c>
      <c r="C116" t="s">
        <v>453</v>
      </c>
      <c r="D116">
        <v>1</v>
      </c>
      <c r="E116">
        <v>0</v>
      </c>
      <c r="F116">
        <v>1</v>
      </c>
      <c r="G116">
        <v>0.25</v>
      </c>
      <c r="H116" t="s">
        <v>82</v>
      </c>
      <c r="I116" t="s">
        <v>90</v>
      </c>
      <c r="J116">
        <v>13</v>
      </c>
      <c r="K116" t="s">
        <v>639</v>
      </c>
      <c r="L116">
        <v>1603573262</v>
      </c>
      <c r="Q116">
        <v>0</v>
      </c>
      <c r="R116">
        <v>0</v>
      </c>
      <c r="S116">
        <v>0</v>
      </c>
      <c r="T116">
        <v>0</v>
      </c>
    </row>
    <row r="117" spans="1:20" x14ac:dyDescent="0.35">
      <c r="A117">
        <v>126</v>
      </c>
      <c r="B117" t="s">
        <v>647</v>
      </c>
      <c r="C117" t="s">
        <v>401</v>
      </c>
      <c r="D117">
        <v>1</v>
      </c>
      <c r="E117">
        <v>0</v>
      </c>
      <c r="F117">
        <v>1</v>
      </c>
      <c r="G117">
        <v>0.25</v>
      </c>
      <c r="H117" t="s">
        <v>84</v>
      </c>
      <c r="I117" t="s">
        <v>90</v>
      </c>
      <c r="J117">
        <v>7</v>
      </c>
      <c r="K117" t="s">
        <v>639</v>
      </c>
      <c r="L117">
        <v>1588267771</v>
      </c>
      <c r="Q117">
        <v>0</v>
      </c>
      <c r="R117">
        <v>0</v>
      </c>
      <c r="S117">
        <v>1</v>
      </c>
      <c r="T117">
        <v>1</v>
      </c>
    </row>
    <row r="118" spans="1:20" x14ac:dyDescent="0.35">
      <c r="A118">
        <v>245</v>
      </c>
      <c r="B118" t="s">
        <v>231</v>
      </c>
      <c r="C118" t="s">
        <v>232</v>
      </c>
      <c r="D118">
        <v>1</v>
      </c>
      <c r="E118">
        <v>0</v>
      </c>
      <c r="F118">
        <v>1</v>
      </c>
      <c r="G118">
        <v>0.25</v>
      </c>
      <c r="H118" t="s">
        <v>82</v>
      </c>
      <c r="I118" t="s">
        <v>83</v>
      </c>
      <c r="J118">
        <v>9</v>
      </c>
      <c r="K118" t="s">
        <v>640</v>
      </c>
      <c r="L118">
        <v>1542192322</v>
      </c>
      <c r="Q118">
        <v>0</v>
      </c>
      <c r="R118">
        <v>0</v>
      </c>
      <c r="S118">
        <v>1</v>
      </c>
      <c r="T118">
        <v>1</v>
      </c>
    </row>
    <row r="119" spans="1:20" x14ac:dyDescent="0.35">
      <c r="A119">
        <v>247</v>
      </c>
      <c r="B119" t="s">
        <v>456</v>
      </c>
      <c r="C119" t="s">
        <v>190</v>
      </c>
      <c r="D119">
        <v>1</v>
      </c>
      <c r="E119">
        <v>0</v>
      </c>
      <c r="F119">
        <v>1</v>
      </c>
      <c r="G119">
        <v>0.25</v>
      </c>
      <c r="H119" t="s">
        <v>82</v>
      </c>
      <c r="I119" t="s">
        <v>83</v>
      </c>
      <c r="J119">
        <v>10</v>
      </c>
      <c r="K119" t="s">
        <v>640</v>
      </c>
      <c r="L119">
        <v>1529949157</v>
      </c>
      <c r="Q119">
        <v>0</v>
      </c>
      <c r="R119">
        <v>-1</v>
      </c>
      <c r="S119">
        <v>0</v>
      </c>
      <c r="T119">
        <v>0</v>
      </c>
    </row>
    <row r="120" spans="1:20" x14ac:dyDescent="0.35">
      <c r="A120">
        <v>149</v>
      </c>
      <c r="B120" t="s">
        <v>331</v>
      </c>
      <c r="C120" t="s">
        <v>194</v>
      </c>
      <c r="D120">
        <v>1</v>
      </c>
      <c r="E120">
        <v>0</v>
      </c>
      <c r="F120">
        <v>1</v>
      </c>
      <c r="G120">
        <v>0.25</v>
      </c>
      <c r="H120" t="s">
        <v>84</v>
      </c>
      <c r="I120" t="s">
        <v>90</v>
      </c>
      <c r="J120">
        <v>5</v>
      </c>
      <c r="K120" t="s">
        <v>639</v>
      </c>
      <c r="L120">
        <v>1500751153</v>
      </c>
      <c r="Q120">
        <v>0</v>
      </c>
      <c r="R120">
        <v>0</v>
      </c>
      <c r="S120">
        <v>0</v>
      </c>
      <c r="T120">
        <v>0</v>
      </c>
    </row>
    <row r="121" spans="1:20" x14ac:dyDescent="0.35">
      <c r="A121">
        <v>175</v>
      </c>
      <c r="B121" t="s">
        <v>569</v>
      </c>
      <c r="C121" t="s">
        <v>198</v>
      </c>
      <c r="D121">
        <v>1</v>
      </c>
      <c r="E121">
        <v>0</v>
      </c>
      <c r="F121">
        <v>1</v>
      </c>
      <c r="G121">
        <v>0.25</v>
      </c>
      <c r="H121" t="s">
        <v>84</v>
      </c>
      <c r="I121" t="s">
        <v>90</v>
      </c>
      <c r="J121">
        <v>12</v>
      </c>
      <c r="K121" t="s">
        <v>639</v>
      </c>
      <c r="L121">
        <v>1427388524</v>
      </c>
      <c r="Q121">
        <v>0</v>
      </c>
      <c r="R121">
        <v>0</v>
      </c>
      <c r="S121">
        <v>0</v>
      </c>
      <c r="T121">
        <v>0</v>
      </c>
    </row>
    <row r="122" spans="1:20" x14ac:dyDescent="0.35">
      <c r="A122">
        <v>264</v>
      </c>
      <c r="B122" t="s">
        <v>210</v>
      </c>
      <c r="C122" t="s">
        <v>211</v>
      </c>
      <c r="D122">
        <v>1</v>
      </c>
      <c r="E122">
        <v>0</v>
      </c>
      <c r="F122">
        <v>1</v>
      </c>
      <c r="G122">
        <v>0.25</v>
      </c>
      <c r="H122" t="s">
        <v>84</v>
      </c>
      <c r="I122" t="s">
        <v>83</v>
      </c>
      <c r="J122">
        <v>16</v>
      </c>
      <c r="K122" t="s">
        <v>640</v>
      </c>
      <c r="L122">
        <v>1414034046</v>
      </c>
      <c r="Q122">
        <v>0</v>
      </c>
      <c r="R122">
        <v>-1</v>
      </c>
      <c r="S122">
        <v>1</v>
      </c>
      <c r="T122">
        <v>1</v>
      </c>
    </row>
    <row r="123" spans="1:20" x14ac:dyDescent="0.35">
      <c r="A123">
        <v>278</v>
      </c>
      <c r="B123" t="s">
        <v>171</v>
      </c>
      <c r="C123" t="s">
        <v>172</v>
      </c>
      <c r="D123">
        <v>1</v>
      </c>
      <c r="E123">
        <v>0</v>
      </c>
      <c r="F123">
        <v>1</v>
      </c>
      <c r="G123">
        <v>0.25</v>
      </c>
      <c r="H123" t="s">
        <v>82</v>
      </c>
      <c r="I123" t="s">
        <v>83</v>
      </c>
      <c r="J123">
        <v>13</v>
      </c>
      <c r="K123" t="s">
        <v>639</v>
      </c>
      <c r="L123">
        <v>1274259966</v>
      </c>
      <c r="Q123">
        <v>0</v>
      </c>
      <c r="R123">
        <v>0</v>
      </c>
      <c r="S123">
        <v>1</v>
      </c>
      <c r="T123">
        <v>1</v>
      </c>
    </row>
    <row r="124" spans="1:20" x14ac:dyDescent="0.35">
      <c r="A124">
        <v>281</v>
      </c>
      <c r="B124" t="s">
        <v>239</v>
      </c>
      <c r="C124" t="s">
        <v>584</v>
      </c>
      <c r="D124">
        <v>1</v>
      </c>
      <c r="E124">
        <v>0</v>
      </c>
      <c r="F124">
        <v>1</v>
      </c>
      <c r="G124">
        <v>0.25</v>
      </c>
      <c r="H124" t="s">
        <v>84</v>
      </c>
      <c r="I124" t="s">
        <v>90</v>
      </c>
      <c r="J124">
        <v>7</v>
      </c>
      <c r="K124" t="s">
        <v>640</v>
      </c>
      <c r="L124">
        <v>1169072215</v>
      </c>
      <c r="Q124">
        <v>0</v>
      </c>
      <c r="R124">
        <v>0</v>
      </c>
      <c r="S124">
        <v>1</v>
      </c>
      <c r="T124">
        <v>1</v>
      </c>
    </row>
    <row r="125" spans="1:20" x14ac:dyDescent="0.35">
      <c r="A125">
        <v>104</v>
      </c>
      <c r="B125" t="s">
        <v>275</v>
      </c>
      <c r="C125" t="s">
        <v>276</v>
      </c>
      <c r="D125">
        <v>1</v>
      </c>
      <c r="E125">
        <v>0</v>
      </c>
      <c r="F125">
        <v>1</v>
      </c>
      <c r="G125">
        <v>0.25</v>
      </c>
      <c r="H125" t="s">
        <v>84</v>
      </c>
      <c r="I125" t="s">
        <v>90</v>
      </c>
      <c r="J125">
        <v>13</v>
      </c>
      <c r="K125" t="s">
        <v>639</v>
      </c>
      <c r="L125">
        <v>1114453988</v>
      </c>
      <c r="Q125">
        <v>0</v>
      </c>
      <c r="R125">
        <v>0</v>
      </c>
      <c r="S125">
        <v>0</v>
      </c>
      <c r="T125">
        <v>0</v>
      </c>
    </row>
    <row r="126" spans="1:20" x14ac:dyDescent="0.35">
      <c r="A126">
        <v>295</v>
      </c>
      <c r="B126" t="s">
        <v>873</v>
      </c>
      <c r="C126" t="s">
        <v>874</v>
      </c>
      <c r="D126">
        <v>1</v>
      </c>
      <c r="E126">
        <v>0</v>
      </c>
      <c r="F126">
        <v>1</v>
      </c>
      <c r="G126">
        <v>0.25</v>
      </c>
      <c r="H126" t="s">
        <v>84</v>
      </c>
      <c r="I126" t="s">
        <v>90</v>
      </c>
      <c r="J126">
        <v>15</v>
      </c>
      <c r="K126" t="s">
        <v>640</v>
      </c>
      <c r="L126">
        <v>1040362710</v>
      </c>
      <c r="Q126">
        <v>0</v>
      </c>
      <c r="R126">
        <v>-1</v>
      </c>
      <c r="S126">
        <v>1</v>
      </c>
      <c r="T126">
        <v>1</v>
      </c>
    </row>
    <row r="127" spans="1:20" x14ac:dyDescent="0.35">
      <c r="A127">
        <v>32</v>
      </c>
      <c r="B127" t="s">
        <v>168</v>
      </c>
      <c r="C127" t="s">
        <v>89</v>
      </c>
      <c r="D127">
        <v>1</v>
      </c>
      <c r="E127">
        <v>0</v>
      </c>
      <c r="F127">
        <v>1</v>
      </c>
      <c r="G127">
        <v>0.25</v>
      </c>
      <c r="H127" t="s">
        <v>84</v>
      </c>
      <c r="I127" t="s">
        <v>90</v>
      </c>
      <c r="J127">
        <v>7</v>
      </c>
      <c r="K127" t="s">
        <v>640</v>
      </c>
      <c r="L127">
        <v>1039574336</v>
      </c>
      <c r="Q127">
        <v>0</v>
      </c>
      <c r="R127">
        <v>0</v>
      </c>
      <c r="S127">
        <v>0</v>
      </c>
      <c r="T127">
        <v>0</v>
      </c>
    </row>
    <row r="128" spans="1:20" x14ac:dyDescent="0.35">
      <c r="A128">
        <v>319</v>
      </c>
      <c r="B128" t="s">
        <v>904</v>
      </c>
      <c r="C128" t="s">
        <v>905</v>
      </c>
      <c r="D128">
        <v>1</v>
      </c>
      <c r="E128">
        <v>0</v>
      </c>
      <c r="F128">
        <v>1</v>
      </c>
      <c r="G128">
        <v>0.25</v>
      </c>
      <c r="H128" t="s">
        <v>84</v>
      </c>
      <c r="J128">
        <v>0</v>
      </c>
      <c r="K128" t="s">
        <v>641</v>
      </c>
      <c r="L128">
        <v>1030853455</v>
      </c>
      <c r="Q128">
        <v>0</v>
      </c>
      <c r="R128">
        <v>0</v>
      </c>
      <c r="S128">
        <v>0</v>
      </c>
      <c r="T128">
        <v>0</v>
      </c>
    </row>
    <row r="129" spans="1:20" x14ac:dyDescent="0.35">
      <c r="A129">
        <v>156</v>
      </c>
      <c r="B129" t="s">
        <v>440</v>
      </c>
      <c r="C129" t="s">
        <v>298</v>
      </c>
      <c r="D129">
        <v>1</v>
      </c>
      <c r="E129">
        <v>0</v>
      </c>
      <c r="F129">
        <v>1</v>
      </c>
      <c r="G129">
        <v>0.25</v>
      </c>
      <c r="H129" t="s">
        <v>82</v>
      </c>
      <c r="I129" t="s">
        <v>83</v>
      </c>
      <c r="J129">
        <v>9</v>
      </c>
      <c r="K129" t="s">
        <v>639</v>
      </c>
      <c r="L129">
        <v>998605399</v>
      </c>
      <c r="Q129">
        <v>0</v>
      </c>
      <c r="R129">
        <v>0</v>
      </c>
      <c r="S129">
        <v>0</v>
      </c>
      <c r="T129">
        <v>0</v>
      </c>
    </row>
    <row r="130" spans="1:20" x14ac:dyDescent="0.35">
      <c r="A130">
        <v>272</v>
      </c>
      <c r="B130" t="s">
        <v>465</v>
      </c>
      <c r="C130" t="s">
        <v>434</v>
      </c>
      <c r="D130">
        <v>1</v>
      </c>
      <c r="E130">
        <v>0</v>
      </c>
      <c r="F130">
        <v>1</v>
      </c>
      <c r="G130">
        <v>0.25</v>
      </c>
      <c r="H130" t="s">
        <v>82</v>
      </c>
      <c r="I130" t="s">
        <v>83</v>
      </c>
      <c r="J130">
        <v>13</v>
      </c>
      <c r="K130" t="s">
        <v>640</v>
      </c>
      <c r="L130">
        <v>997938096</v>
      </c>
      <c r="Q130">
        <v>0</v>
      </c>
      <c r="R130">
        <v>0</v>
      </c>
      <c r="S130">
        <v>1</v>
      </c>
      <c r="T130">
        <v>1</v>
      </c>
    </row>
    <row r="131" spans="1:20" x14ac:dyDescent="0.35">
      <c r="A131">
        <v>136</v>
      </c>
      <c r="B131" t="s">
        <v>214</v>
      </c>
      <c r="C131" t="s">
        <v>235</v>
      </c>
      <c r="D131">
        <v>1</v>
      </c>
      <c r="E131">
        <v>0</v>
      </c>
      <c r="F131">
        <v>1</v>
      </c>
      <c r="G131">
        <v>0.25</v>
      </c>
      <c r="H131" t="s">
        <v>84</v>
      </c>
      <c r="I131" t="s">
        <v>90</v>
      </c>
      <c r="J131">
        <v>1</v>
      </c>
      <c r="K131" t="s">
        <v>641</v>
      </c>
      <c r="L131">
        <v>994413881</v>
      </c>
      <c r="Q131">
        <v>0</v>
      </c>
      <c r="R131">
        <v>0</v>
      </c>
      <c r="S131">
        <v>0</v>
      </c>
      <c r="T131">
        <v>0</v>
      </c>
    </row>
    <row r="132" spans="1:20" x14ac:dyDescent="0.35">
      <c r="A132">
        <v>185</v>
      </c>
      <c r="B132" t="s">
        <v>351</v>
      </c>
      <c r="C132" t="s">
        <v>291</v>
      </c>
      <c r="D132">
        <v>1</v>
      </c>
      <c r="E132">
        <v>0</v>
      </c>
      <c r="F132">
        <v>1</v>
      </c>
      <c r="G132">
        <v>0.25</v>
      </c>
      <c r="H132" t="s">
        <v>84</v>
      </c>
      <c r="I132" t="s">
        <v>83</v>
      </c>
      <c r="J132">
        <v>10</v>
      </c>
      <c r="K132" t="s">
        <v>639</v>
      </c>
      <c r="L132">
        <v>847574054</v>
      </c>
      <c r="Q132">
        <v>0</v>
      </c>
      <c r="R132">
        <v>0</v>
      </c>
      <c r="S132">
        <v>0</v>
      </c>
      <c r="T132">
        <v>0</v>
      </c>
    </row>
    <row r="133" spans="1:20" x14ac:dyDescent="0.35">
      <c r="A133">
        <v>146</v>
      </c>
      <c r="B133" t="s">
        <v>648</v>
      </c>
      <c r="C133" t="s">
        <v>136</v>
      </c>
      <c r="D133">
        <v>1</v>
      </c>
      <c r="E133">
        <v>0</v>
      </c>
      <c r="F133">
        <v>1</v>
      </c>
      <c r="G133">
        <v>0.25</v>
      </c>
      <c r="H133" t="s">
        <v>84</v>
      </c>
      <c r="I133" t="s">
        <v>83</v>
      </c>
      <c r="J133">
        <v>8</v>
      </c>
      <c r="K133" t="s">
        <v>640</v>
      </c>
      <c r="L133">
        <v>828439041</v>
      </c>
      <c r="Q133">
        <v>0</v>
      </c>
      <c r="R133">
        <v>-1</v>
      </c>
      <c r="S133">
        <v>2</v>
      </c>
      <c r="T133">
        <v>2</v>
      </c>
    </row>
    <row r="134" spans="1:20" x14ac:dyDescent="0.35">
      <c r="A134">
        <v>61</v>
      </c>
      <c r="B134" t="s">
        <v>443</v>
      </c>
      <c r="C134" t="s">
        <v>444</v>
      </c>
      <c r="D134">
        <v>1</v>
      </c>
      <c r="E134">
        <v>0</v>
      </c>
      <c r="F134">
        <v>1</v>
      </c>
      <c r="G134">
        <v>0.25</v>
      </c>
      <c r="H134" t="s">
        <v>82</v>
      </c>
      <c r="I134" t="s">
        <v>90</v>
      </c>
      <c r="J134">
        <v>16</v>
      </c>
      <c r="K134" t="s">
        <v>640</v>
      </c>
      <c r="L134">
        <v>812917420</v>
      </c>
      <c r="Q134">
        <v>0</v>
      </c>
      <c r="R134">
        <v>0</v>
      </c>
      <c r="S134">
        <v>0</v>
      </c>
      <c r="T134">
        <v>0</v>
      </c>
    </row>
    <row r="135" spans="1:20" x14ac:dyDescent="0.35">
      <c r="A135">
        <v>141</v>
      </c>
      <c r="B135" t="s">
        <v>108</v>
      </c>
      <c r="C135" t="s">
        <v>109</v>
      </c>
      <c r="D135">
        <v>1</v>
      </c>
      <c r="E135">
        <v>0</v>
      </c>
      <c r="F135">
        <v>1</v>
      </c>
      <c r="G135">
        <v>0.25</v>
      </c>
      <c r="H135" t="s">
        <v>82</v>
      </c>
      <c r="I135" t="s">
        <v>90</v>
      </c>
      <c r="J135">
        <v>13</v>
      </c>
      <c r="K135" t="s">
        <v>639</v>
      </c>
      <c r="L135">
        <v>725314329</v>
      </c>
      <c r="Q135">
        <v>0</v>
      </c>
      <c r="R135">
        <v>0</v>
      </c>
      <c r="S135">
        <v>1</v>
      </c>
      <c r="T135">
        <v>1</v>
      </c>
    </row>
    <row r="136" spans="1:20" x14ac:dyDescent="0.35">
      <c r="A136">
        <v>310</v>
      </c>
      <c r="B136" t="s">
        <v>581</v>
      </c>
      <c r="C136" t="s">
        <v>883</v>
      </c>
      <c r="D136">
        <v>1</v>
      </c>
      <c r="E136">
        <v>0</v>
      </c>
      <c r="F136">
        <v>1</v>
      </c>
      <c r="G136">
        <v>0.25</v>
      </c>
      <c r="H136" t="s">
        <v>84</v>
      </c>
      <c r="I136" t="s">
        <v>90</v>
      </c>
      <c r="J136">
        <v>9</v>
      </c>
      <c r="K136" t="s">
        <v>639</v>
      </c>
      <c r="L136">
        <v>648097187</v>
      </c>
      <c r="Q136">
        <v>0</v>
      </c>
      <c r="R136">
        <v>0</v>
      </c>
      <c r="S136">
        <v>1</v>
      </c>
      <c r="T136">
        <v>1</v>
      </c>
    </row>
    <row r="137" spans="1:20" x14ac:dyDescent="0.35">
      <c r="A137">
        <v>41</v>
      </c>
      <c r="B137" t="s">
        <v>216</v>
      </c>
      <c r="C137" t="s">
        <v>379</v>
      </c>
      <c r="D137">
        <v>1</v>
      </c>
      <c r="E137">
        <v>0</v>
      </c>
      <c r="F137">
        <v>1</v>
      </c>
      <c r="G137">
        <v>0.25</v>
      </c>
      <c r="H137" t="s">
        <v>82</v>
      </c>
      <c r="I137" t="s">
        <v>90</v>
      </c>
      <c r="J137">
        <v>13</v>
      </c>
      <c r="K137" t="s">
        <v>640</v>
      </c>
      <c r="L137">
        <v>626175680</v>
      </c>
      <c r="Q137">
        <v>0</v>
      </c>
      <c r="R137">
        <v>0</v>
      </c>
      <c r="S137">
        <v>1</v>
      </c>
      <c r="T137">
        <v>1</v>
      </c>
    </row>
    <row r="138" spans="1:20" x14ac:dyDescent="0.35">
      <c r="A138">
        <v>37</v>
      </c>
      <c r="B138" t="s">
        <v>477</v>
      </c>
      <c r="C138" t="s">
        <v>587</v>
      </c>
      <c r="D138">
        <v>1</v>
      </c>
      <c r="E138">
        <v>0</v>
      </c>
      <c r="F138">
        <v>1</v>
      </c>
      <c r="G138">
        <v>0.25</v>
      </c>
      <c r="H138" t="s">
        <v>84</v>
      </c>
      <c r="I138" t="s">
        <v>90</v>
      </c>
      <c r="J138">
        <v>11</v>
      </c>
      <c r="K138" t="s">
        <v>641</v>
      </c>
      <c r="L138">
        <v>591387787</v>
      </c>
      <c r="Q138">
        <v>0</v>
      </c>
      <c r="R138">
        <v>-1</v>
      </c>
      <c r="S138">
        <v>0</v>
      </c>
      <c r="T138">
        <v>0</v>
      </c>
    </row>
    <row r="139" spans="1:20" x14ac:dyDescent="0.35">
      <c r="A139">
        <v>84</v>
      </c>
      <c r="B139" t="s">
        <v>382</v>
      </c>
      <c r="C139" t="s">
        <v>383</v>
      </c>
      <c r="D139">
        <v>1</v>
      </c>
      <c r="E139">
        <v>0</v>
      </c>
      <c r="F139">
        <v>1</v>
      </c>
      <c r="G139">
        <v>0.25</v>
      </c>
      <c r="H139" t="s">
        <v>84</v>
      </c>
      <c r="I139" t="s">
        <v>90</v>
      </c>
      <c r="J139">
        <v>8</v>
      </c>
      <c r="K139" t="s">
        <v>639</v>
      </c>
      <c r="L139">
        <v>566215399</v>
      </c>
      <c r="Q139">
        <v>0</v>
      </c>
      <c r="R139">
        <v>-1</v>
      </c>
      <c r="S139">
        <v>0</v>
      </c>
      <c r="T139">
        <v>0</v>
      </c>
    </row>
    <row r="140" spans="1:20" x14ac:dyDescent="0.35">
      <c r="A140">
        <v>119</v>
      </c>
      <c r="B140" t="s">
        <v>175</v>
      </c>
      <c r="C140" t="s">
        <v>152</v>
      </c>
      <c r="D140">
        <v>1</v>
      </c>
      <c r="E140">
        <v>0</v>
      </c>
      <c r="F140">
        <v>1</v>
      </c>
      <c r="G140">
        <v>0.25</v>
      </c>
      <c r="H140" t="s">
        <v>84</v>
      </c>
      <c r="I140" t="s">
        <v>90</v>
      </c>
      <c r="J140">
        <v>8</v>
      </c>
      <c r="K140" t="s">
        <v>639</v>
      </c>
      <c r="L140">
        <v>557384449</v>
      </c>
      <c r="Q140">
        <v>0</v>
      </c>
      <c r="R140">
        <v>0</v>
      </c>
      <c r="S140">
        <v>0</v>
      </c>
      <c r="T140">
        <v>0</v>
      </c>
    </row>
    <row r="141" spans="1:20" x14ac:dyDescent="0.35">
      <c r="A141">
        <v>160</v>
      </c>
      <c r="B141" t="s">
        <v>346</v>
      </c>
      <c r="C141" t="s">
        <v>347</v>
      </c>
      <c r="D141">
        <v>1</v>
      </c>
      <c r="E141">
        <v>0</v>
      </c>
      <c r="F141">
        <v>1</v>
      </c>
      <c r="G141">
        <v>0.25</v>
      </c>
      <c r="H141" t="s">
        <v>84</v>
      </c>
      <c r="I141" t="s">
        <v>90</v>
      </c>
      <c r="J141">
        <v>10</v>
      </c>
      <c r="K141" t="s">
        <v>639</v>
      </c>
      <c r="L141">
        <v>524742831</v>
      </c>
      <c r="Q141">
        <v>0</v>
      </c>
      <c r="R141">
        <v>0</v>
      </c>
      <c r="S141">
        <v>1</v>
      </c>
      <c r="T141">
        <v>1</v>
      </c>
    </row>
    <row r="142" spans="1:20" x14ac:dyDescent="0.35">
      <c r="A142">
        <v>191</v>
      </c>
      <c r="B142" t="s">
        <v>564</v>
      </c>
      <c r="C142" t="s">
        <v>565</v>
      </c>
      <c r="D142">
        <v>1</v>
      </c>
      <c r="E142">
        <v>0</v>
      </c>
      <c r="F142">
        <v>1</v>
      </c>
      <c r="G142">
        <v>0.25</v>
      </c>
      <c r="H142" t="s">
        <v>82</v>
      </c>
      <c r="I142" t="s">
        <v>90</v>
      </c>
      <c r="J142">
        <v>4</v>
      </c>
      <c r="K142" t="s">
        <v>640</v>
      </c>
      <c r="L142">
        <v>521991843</v>
      </c>
      <c r="Q142">
        <v>0</v>
      </c>
      <c r="R142">
        <v>-1</v>
      </c>
      <c r="S142">
        <v>1</v>
      </c>
      <c r="T142">
        <v>1</v>
      </c>
    </row>
    <row r="143" spans="1:20" x14ac:dyDescent="0.35">
      <c r="A143">
        <v>188</v>
      </c>
      <c r="B143" t="s">
        <v>135</v>
      </c>
      <c r="C143" t="s">
        <v>136</v>
      </c>
      <c r="D143">
        <v>1</v>
      </c>
      <c r="E143">
        <v>0</v>
      </c>
      <c r="F143">
        <v>1</v>
      </c>
      <c r="G143">
        <v>0.25</v>
      </c>
      <c r="H143" t="s">
        <v>84</v>
      </c>
      <c r="I143" t="s">
        <v>83</v>
      </c>
      <c r="J143">
        <v>8</v>
      </c>
      <c r="K143" t="s">
        <v>640</v>
      </c>
      <c r="L143">
        <v>441744823</v>
      </c>
      <c r="Q143">
        <v>0</v>
      </c>
      <c r="R143">
        <v>-1</v>
      </c>
      <c r="S143">
        <v>1</v>
      </c>
      <c r="T143">
        <v>1</v>
      </c>
    </row>
    <row r="144" spans="1:20" x14ac:dyDescent="0.35">
      <c r="A144">
        <v>36</v>
      </c>
      <c r="B144" t="s">
        <v>297</v>
      </c>
      <c r="C144" t="s">
        <v>298</v>
      </c>
      <c r="D144">
        <v>1</v>
      </c>
      <c r="E144">
        <v>0</v>
      </c>
      <c r="F144">
        <v>1</v>
      </c>
      <c r="G144">
        <v>0.25</v>
      </c>
      <c r="H144" t="s">
        <v>84</v>
      </c>
      <c r="I144" t="s">
        <v>83</v>
      </c>
      <c r="J144">
        <v>11</v>
      </c>
      <c r="K144" t="s">
        <v>640</v>
      </c>
      <c r="L144">
        <v>427218646</v>
      </c>
      <c r="Q144">
        <v>0</v>
      </c>
      <c r="R144">
        <v>0</v>
      </c>
      <c r="S144">
        <v>0</v>
      </c>
      <c r="T144">
        <v>0</v>
      </c>
    </row>
    <row r="145" spans="1:20" x14ac:dyDescent="0.35">
      <c r="A145">
        <v>274</v>
      </c>
      <c r="B145" t="s">
        <v>477</v>
      </c>
      <c r="C145" t="s">
        <v>478</v>
      </c>
      <c r="D145">
        <v>1</v>
      </c>
      <c r="E145">
        <v>0</v>
      </c>
      <c r="F145">
        <v>1</v>
      </c>
      <c r="G145">
        <v>0.25</v>
      </c>
      <c r="H145" t="s">
        <v>84</v>
      </c>
      <c r="I145" t="s">
        <v>83</v>
      </c>
      <c r="J145">
        <v>10</v>
      </c>
      <c r="K145" t="s">
        <v>639</v>
      </c>
      <c r="L145">
        <v>384085284</v>
      </c>
      <c r="Q145">
        <v>0</v>
      </c>
      <c r="R145">
        <v>0</v>
      </c>
      <c r="S145">
        <v>0</v>
      </c>
      <c r="T145">
        <v>0</v>
      </c>
    </row>
    <row r="146" spans="1:20" x14ac:dyDescent="0.35">
      <c r="A146">
        <v>49</v>
      </c>
      <c r="B146" t="s">
        <v>207</v>
      </c>
      <c r="C146" t="s">
        <v>530</v>
      </c>
      <c r="D146">
        <v>1</v>
      </c>
      <c r="E146">
        <v>0</v>
      </c>
      <c r="F146">
        <v>1</v>
      </c>
      <c r="G146">
        <v>0.25</v>
      </c>
      <c r="H146" t="s">
        <v>84</v>
      </c>
      <c r="I146" t="s">
        <v>90</v>
      </c>
      <c r="J146">
        <v>16</v>
      </c>
      <c r="K146" t="s">
        <v>639</v>
      </c>
      <c r="L146">
        <v>376180928</v>
      </c>
      <c r="Q146">
        <v>0</v>
      </c>
      <c r="R146">
        <v>0</v>
      </c>
      <c r="S146">
        <v>0</v>
      </c>
      <c r="T146">
        <v>0</v>
      </c>
    </row>
    <row r="147" spans="1:20" x14ac:dyDescent="0.35">
      <c r="A147">
        <v>267</v>
      </c>
      <c r="B147" t="s">
        <v>227</v>
      </c>
      <c r="C147" t="s">
        <v>228</v>
      </c>
      <c r="D147">
        <v>1</v>
      </c>
      <c r="E147">
        <v>0</v>
      </c>
      <c r="F147">
        <v>1</v>
      </c>
      <c r="G147">
        <v>0.25</v>
      </c>
      <c r="H147" t="s">
        <v>82</v>
      </c>
      <c r="I147" t="s">
        <v>83</v>
      </c>
      <c r="J147">
        <v>16</v>
      </c>
      <c r="K147" t="s">
        <v>641</v>
      </c>
      <c r="L147">
        <v>332641280</v>
      </c>
      <c r="Q147">
        <v>0</v>
      </c>
      <c r="R147">
        <v>0</v>
      </c>
      <c r="S147">
        <v>2</v>
      </c>
      <c r="T147">
        <v>2</v>
      </c>
    </row>
    <row r="148" spans="1:20" x14ac:dyDescent="0.35">
      <c r="A148">
        <v>194</v>
      </c>
      <c r="B148" t="s">
        <v>219</v>
      </c>
      <c r="C148" t="s">
        <v>220</v>
      </c>
      <c r="D148">
        <v>1</v>
      </c>
      <c r="E148">
        <v>0</v>
      </c>
      <c r="F148">
        <v>1</v>
      </c>
      <c r="G148">
        <v>0.25</v>
      </c>
      <c r="H148" t="s">
        <v>84</v>
      </c>
      <c r="I148" t="s">
        <v>90</v>
      </c>
      <c r="J148">
        <v>7</v>
      </c>
      <c r="K148" t="s">
        <v>640</v>
      </c>
      <c r="L148">
        <v>321805383</v>
      </c>
      <c r="Q148">
        <v>0</v>
      </c>
      <c r="R148">
        <v>0</v>
      </c>
      <c r="S148">
        <v>0</v>
      </c>
      <c r="T148">
        <v>0</v>
      </c>
    </row>
    <row r="149" spans="1:20" x14ac:dyDescent="0.35">
      <c r="A149">
        <v>109</v>
      </c>
      <c r="B149" t="s">
        <v>523</v>
      </c>
      <c r="C149" t="s">
        <v>228</v>
      </c>
      <c r="D149">
        <v>1</v>
      </c>
      <c r="E149">
        <v>0</v>
      </c>
      <c r="F149">
        <v>1</v>
      </c>
      <c r="G149">
        <v>0.25</v>
      </c>
      <c r="H149" t="s">
        <v>84</v>
      </c>
      <c r="I149" t="s">
        <v>83</v>
      </c>
      <c r="J149">
        <v>7</v>
      </c>
      <c r="K149" t="s">
        <v>639</v>
      </c>
      <c r="L149">
        <v>319213855</v>
      </c>
      <c r="Q149">
        <v>0</v>
      </c>
      <c r="R149">
        <v>0</v>
      </c>
      <c r="S149">
        <v>1</v>
      </c>
      <c r="T149">
        <v>1</v>
      </c>
    </row>
    <row r="150" spans="1:20" x14ac:dyDescent="0.35">
      <c r="A150">
        <v>300</v>
      </c>
      <c r="B150" t="s">
        <v>887</v>
      </c>
      <c r="C150" t="s">
        <v>434</v>
      </c>
      <c r="D150">
        <v>1</v>
      </c>
      <c r="E150">
        <v>0</v>
      </c>
      <c r="F150">
        <v>1</v>
      </c>
      <c r="G150">
        <v>0.25</v>
      </c>
      <c r="H150" t="s">
        <v>82</v>
      </c>
      <c r="I150" t="s">
        <v>83</v>
      </c>
      <c r="J150">
        <v>13</v>
      </c>
      <c r="K150" t="s">
        <v>639</v>
      </c>
      <c r="L150">
        <v>315246888</v>
      </c>
      <c r="Q150">
        <v>0</v>
      </c>
      <c r="R150">
        <v>0</v>
      </c>
      <c r="S150">
        <v>1</v>
      </c>
      <c r="T150">
        <v>1</v>
      </c>
    </row>
    <row r="151" spans="1:20" x14ac:dyDescent="0.35">
      <c r="A151">
        <v>31</v>
      </c>
      <c r="B151" t="s">
        <v>168</v>
      </c>
      <c r="C151" t="s">
        <v>172</v>
      </c>
      <c r="D151">
        <v>1</v>
      </c>
      <c r="E151">
        <v>0</v>
      </c>
      <c r="F151">
        <v>1</v>
      </c>
      <c r="G151">
        <v>0.25</v>
      </c>
      <c r="H151" t="s">
        <v>84</v>
      </c>
      <c r="I151" t="s">
        <v>83</v>
      </c>
      <c r="J151">
        <v>13</v>
      </c>
      <c r="K151" t="s">
        <v>639</v>
      </c>
      <c r="L151">
        <v>203477166</v>
      </c>
      <c r="Q151">
        <v>0</v>
      </c>
      <c r="R151">
        <v>0</v>
      </c>
      <c r="S151">
        <v>1</v>
      </c>
      <c r="T151">
        <v>1</v>
      </c>
    </row>
    <row r="152" spans="1:20" x14ac:dyDescent="0.35">
      <c r="A152">
        <v>294</v>
      </c>
      <c r="B152" t="s">
        <v>886</v>
      </c>
      <c r="C152" t="s">
        <v>584</v>
      </c>
      <c r="D152">
        <v>1</v>
      </c>
      <c r="E152">
        <v>0</v>
      </c>
      <c r="F152">
        <v>1</v>
      </c>
      <c r="G152">
        <v>0.25</v>
      </c>
      <c r="H152" t="s">
        <v>82</v>
      </c>
      <c r="I152" t="s">
        <v>90</v>
      </c>
      <c r="J152">
        <v>16</v>
      </c>
      <c r="K152" t="s">
        <v>639</v>
      </c>
      <c r="L152">
        <v>195516963</v>
      </c>
      <c r="Q152">
        <v>0</v>
      </c>
      <c r="R152">
        <v>0</v>
      </c>
      <c r="S152">
        <v>1</v>
      </c>
      <c r="T152">
        <v>1</v>
      </c>
    </row>
    <row r="153" spans="1:20" x14ac:dyDescent="0.35">
      <c r="A153">
        <v>99</v>
      </c>
      <c r="B153" t="s">
        <v>465</v>
      </c>
      <c r="C153" t="s">
        <v>466</v>
      </c>
      <c r="D153">
        <v>1</v>
      </c>
      <c r="E153">
        <v>0</v>
      </c>
      <c r="F153">
        <v>1</v>
      </c>
      <c r="G153">
        <v>0.25</v>
      </c>
      <c r="H153" t="s">
        <v>82</v>
      </c>
      <c r="I153" t="s">
        <v>90</v>
      </c>
      <c r="J153">
        <v>1</v>
      </c>
      <c r="K153" t="s">
        <v>639</v>
      </c>
      <c r="L153">
        <v>47913130</v>
      </c>
      <c r="Q153">
        <v>0</v>
      </c>
      <c r="R153">
        <v>-1</v>
      </c>
      <c r="S153">
        <v>0</v>
      </c>
      <c r="T153">
        <v>0</v>
      </c>
    </row>
    <row r="154" spans="1:20" x14ac:dyDescent="0.35">
      <c r="A154">
        <v>140</v>
      </c>
      <c r="B154" t="s">
        <v>283</v>
      </c>
      <c r="C154" t="s">
        <v>284</v>
      </c>
      <c r="D154">
        <v>1</v>
      </c>
      <c r="E154">
        <v>0</v>
      </c>
      <c r="F154">
        <v>1</v>
      </c>
      <c r="G154">
        <v>0.25</v>
      </c>
      <c r="H154" t="s">
        <v>82</v>
      </c>
      <c r="I154" t="s">
        <v>83</v>
      </c>
      <c r="J154">
        <v>9</v>
      </c>
      <c r="K154" t="s">
        <v>639</v>
      </c>
      <c r="L154">
        <v>38019929</v>
      </c>
      <c r="Q154">
        <v>0</v>
      </c>
      <c r="R154">
        <v>0</v>
      </c>
      <c r="S154">
        <v>1</v>
      </c>
      <c r="T154">
        <v>1</v>
      </c>
    </row>
    <row r="155" spans="1:20" x14ac:dyDescent="0.35">
      <c r="A155">
        <v>133</v>
      </c>
      <c r="B155" t="s">
        <v>378</v>
      </c>
      <c r="C155" t="s">
        <v>379</v>
      </c>
      <c r="D155">
        <v>0</v>
      </c>
      <c r="E155">
        <v>0</v>
      </c>
      <c r="F155">
        <v>0</v>
      </c>
      <c r="G155">
        <v>0</v>
      </c>
      <c r="H155" t="s">
        <v>84</v>
      </c>
      <c r="I155" t="s">
        <v>90</v>
      </c>
      <c r="J155">
        <v>9</v>
      </c>
      <c r="K155" t="s">
        <v>639</v>
      </c>
      <c r="L155">
        <v>2010120220</v>
      </c>
      <c r="Q155">
        <v>0</v>
      </c>
      <c r="R155">
        <v>-1</v>
      </c>
      <c r="S155">
        <v>0</v>
      </c>
      <c r="T155">
        <v>0</v>
      </c>
    </row>
    <row r="156" spans="1:20" x14ac:dyDescent="0.35">
      <c r="A156">
        <v>110</v>
      </c>
      <c r="B156" t="s">
        <v>301</v>
      </c>
      <c r="C156" t="s">
        <v>302</v>
      </c>
      <c r="D156">
        <v>0</v>
      </c>
      <c r="E156">
        <v>0</v>
      </c>
      <c r="F156">
        <v>0</v>
      </c>
      <c r="G156">
        <v>0</v>
      </c>
      <c r="H156" t="s">
        <v>84</v>
      </c>
      <c r="I156" t="s">
        <v>83</v>
      </c>
      <c r="J156">
        <v>13</v>
      </c>
      <c r="K156" t="s">
        <v>639</v>
      </c>
      <c r="L156">
        <v>1987918266</v>
      </c>
      <c r="Q156">
        <v>0</v>
      </c>
      <c r="R156">
        <v>0</v>
      </c>
      <c r="S156">
        <v>0</v>
      </c>
      <c r="T156">
        <v>0</v>
      </c>
    </row>
    <row r="157" spans="1:20" x14ac:dyDescent="0.35">
      <c r="A157">
        <v>62</v>
      </c>
      <c r="B157" t="s">
        <v>193</v>
      </c>
      <c r="C157" t="s">
        <v>194</v>
      </c>
      <c r="D157">
        <v>0</v>
      </c>
      <c r="E157">
        <v>0</v>
      </c>
      <c r="F157">
        <v>0</v>
      </c>
      <c r="G157">
        <v>0</v>
      </c>
      <c r="H157" t="s">
        <v>82</v>
      </c>
      <c r="I157" t="s">
        <v>90</v>
      </c>
      <c r="J157">
        <v>7</v>
      </c>
      <c r="K157" t="s">
        <v>639</v>
      </c>
      <c r="L157">
        <v>1820982227</v>
      </c>
      <c r="Q157">
        <v>0</v>
      </c>
      <c r="R157">
        <v>0</v>
      </c>
      <c r="S157">
        <v>0</v>
      </c>
      <c r="T157">
        <v>0</v>
      </c>
    </row>
    <row r="158" spans="1:20" x14ac:dyDescent="0.35">
      <c r="A158">
        <v>187</v>
      </c>
      <c r="B158" t="s">
        <v>643</v>
      </c>
      <c r="C158" t="s">
        <v>429</v>
      </c>
      <c r="D158">
        <v>0</v>
      </c>
      <c r="E158">
        <v>0</v>
      </c>
      <c r="F158">
        <v>0</v>
      </c>
      <c r="G158">
        <v>0</v>
      </c>
      <c r="H158" t="s">
        <v>82</v>
      </c>
      <c r="I158" t="s">
        <v>83</v>
      </c>
      <c r="J158">
        <v>16</v>
      </c>
      <c r="K158" t="s">
        <v>640</v>
      </c>
      <c r="L158">
        <v>1786190722</v>
      </c>
      <c r="Q158">
        <v>0</v>
      </c>
      <c r="R158">
        <v>0</v>
      </c>
      <c r="S158">
        <v>0</v>
      </c>
      <c r="T158">
        <v>0</v>
      </c>
    </row>
    <row r="159" spans="1:20" x14ac:dyDescent="0.35">
      <c r="A159">
        <v>121</v>
      </c>
      <c r="B159" t="s">
        <v>207</v>
      </c>
      <c r="C159" t="s">
        <v>343</v>
      </c>
      <c r="D159">
        <v>0</v>
      </c>
      <c r="E159">
        <v>0</v>
      </c>
      <c r="F159">
        <v>0</v>
      </c>
      <c r="G159">
        <v>0</v>
      </c>
      <c r="H159" t="s">
        <v>84</v>
      </c>
      <c r="I159" t="s">
        <v>90</v>
      </c>
      <c r="J159">
        <v>15</v>
      </c>
      <c r="K159" t="s">
        <v>639</v>
      </c>
      <c r="L159">
        <v>1743849553</v>
      </c>
      <c r="Q159">
        <v>0</v>
      </c>
      <c r="R159">
        <v>-1</v>
      </c>
      <c r="S159">
        <v>0</v>
      </c>
      <c r="T159">
        <v>0</v>
      </c>
    </row>
    <row r="160" spans="1:20" x14ac:dyDescent="0.35">
      <c r="A160">
        <v>152</v>
      </c>
      <c r="B160" t="s">
        <v>144</v>
      </c>
      <c r="C160" t="s">
        <v>304</v>
      </c>
      <c r="D160">
        <v>0</v>
      </c>
      <c r="E160">
        <v>0</v>
      </c>
      <c r="F160">
        <v>0</v>
      </c>
      <c r="G160">
        <v>0</v>
      </c>
      <c r="H160" t="s">
        <v>84</v>
      </c>
      <c r="I160" t="s">
        <v>83</v>
      </c>
      <c r="J160">
        <v>7</v>
      </c>
      <c r="K160" t="s">
        <v>639</v>
      </c>
      <c r="L160">
        <v>1623938505</v>
      </c>
      <c r="Q160">
        <v>0</v>
      </c>
      <c r="R160">
        <v>0</v>
      </c>
      <c r="S160">
        <v>0</v>
      </c>
      <c r="T160">
        <v>0</v>
      </c>
    </row>
    <row r="161" spans="1:20" x14ac:dyDescent="0.35">
      <c r="A161">
        <v>263</v>
      </c>
      <c r="B161" t="s">
        <v>430</v>
      </c>
      <c r="C161" t="s">
        <v>596</v>
      </c>
      <c r="D161">
        <v>0</v>
      </c>
      <c r="E161">
        <v>0</v>
      </c>
      <c r="F161">
        <v>0</v>
      </c>
      <c r="G161">
        <v>0</v>
      </c>
      <c r="H161" t="s">
        <v>84</v>
      </c>
      <c r="I161" t="s">
        <v>83</v>
      </c>
      <c r="J161">
        <v>15</v>
      </c>
      <c r="K161" t="s">
        <v>640</v>
      </c>
      <c r="L161">
        <v>1537267283</v>
      </c>
      <c r="Q161">
        <v>0</v>
      </c>
      <c r="R161">
        <v>0</v>
      </c>
      <c r="S161">
        <v>0</v>
      </c>
      <c r="T161">
        <v>0</v>
      </c>
    </row>
    <row r="162" spans="1:20" x14ac:dyDescent="0.35">
      <c r="A162">
        <v>320</v>
      </c>
      <c r="B162" t="s">
        <v>906</v>
      </c>
      <c r="C162" t="s">
        <v>907</v>
      </c>
      <c r="D162">
        <v>0</v>
      </c>
      <c r="E162">
        <v>0</v>
      </c>
      <c r="F162">
        <v>0</v>
      </c>
      <c r="G162">
        <v>0</v>
      </c>
      <c r="H162" t="s">
        <v>84</v>
      </c>
      <c r="J162">
        <v>0</v>
      </c>
      <c r="K162" t="s">
        <v>641</v>
      </c>
      <c r="L162">
        <v>1501741834</v>
      </c>
      <c r="Q162">
        <v>0</v>
      </c>
      <c r="R162">
        <v>0</v>
      </c>
      <c r="S162">
        <v>0</v>
      </c>
      <c r="T162">
        <v>0</v>
      </c>
    </row>
    <row r="163" spans="1:20" x14ac:dyDescent="0.35">
      <c r="A163">
        <v>81</v>
      </c>
      <c r="B163" t="s">
        <v>258</v>
      </c>
      <c r="C163" t="s">
        <v>259</v>
      </c>
      <c r="D163">
        <v>0</v>
      </c>
      <c r="E163">
        <v>0</v>
      </c>
      <c r="F163">
        <v>0</v>
      </c>
      <c r="G163">
        <v>0</v>
      </c>
      <c r="H163" t="s">
        <v>82</v>
      </c>
      <c r="I163" t="s">
        <v>83</v>
      </c>
      <c r="J163">
        <v>13</v>
      </c>
      <c r="K163" t="s">
        <v>640</v>
      </c>
      <c r="L163">
        <v>1385799859</v>
      </c>
      <c r="Q163">
        <v>0</v>
      </c>
      <c r="R163">
        <v>0</v>
      </c>
      <c r="S163">
        <v>0</v>
      </c>
      <c r="T163">
        <v>0</v>
      </c>
    </row>
    <row r="164" spans="1:20" x14ac:dyDescent="0.35">
      <c r="A164">
        <v>305</v>
      </c>
      <c r="B164" t="s">
        <v>888</v>
      </c>
      <c r="C164" t="s">
        <v>132</v>
      </c>
      <c r="D164">
        <v>0</v>
      </c>
      <c r="E164">
        <v>0</v>
      </c>
      <c r="F164">
        <v>0</v>
      </c>
      <c r="G164">
        <v>0</v>
      </c>
      <c r="H164" t="s">
        <v>82</v>
      </c>
      <c r="I164" t="s">
        <v>83</v>
      </c>
      <c r="J164">
        <v>9</v>
      </c>
      <c r="K164" t="s">
        <v>639</v>
      </c>
      <c r="L164">
        <v>1308936781</v>
      </c>
      <c r="Q164">
        <v>0</v>
      </c>
      <c r="R164">
        <v>-1</v>
      </c>
      <c r="S164">
        <v>1</v>
      </c>
      <c r="T164">
        <v>1</v>
      </c>
    </row>
    <row r="165" spans="1:20" x14ac:dyDescent="0.35">
      <c r="A165">
        <v>218</v>
      </c>
      <c r="B165" t="s">
        <v>368</v>
      </c>
      <c r="C165" t="s">
        <v>369</v>
      </c>
      <c r="D165">
        <v>0</v>
      </c>
      <c r="E165">
        <v>0</v>
      </c>
      <c r="F165">
        <v>0</v>
      </c>
      <c r="G165">
        <v>0</v>
      </c>
      <c r="H165" t="s">
        <v>82</v>
      </c>
      <c r="I165" t="s">
        <v>83</v>
      </c>
      <c r="J165">
        <v>13</v>
      </c>
      <c r="K165" t="s">
        <v>640</v>
      </c>
      <c r="L165">
        <v>1270761978</v>
      </c>
      <c r="Q165">
        <v>0</v>
      </c>
      <c r="R165">
        <v>0</v>
      </c>
      <c r="S165">
        <v>0</v>
      </c>
      <c r="T165">
        <v>0</v>
      </c>
    </row>
    <row r="166" spans="1:20" x14ac:dyDescent="0.35">
      <c r="A166">
        <v>236</v>
      </c>
      <c r="B166" t="s">
        <v>219</v>
      </c>
      <c r="C166" t="s">
        <v>236</v>
      </c>
      <c r="D166">
        <v>0</v>
      </c>
      <c r="E166">
        <v>0</v>
      </c>
      <c r="F166">
        <v>0</v>
      </c>
      <c r="G166">
        <v>0</v>
      </c>
      <c r="H166" t="s">
        <v>84</v>
      </c>
      <c r="I166" t="s">
        <v>90</v>
      </c>
      <c r="J166">
        <v>13</v>
      </c>
      <c r="K166" t="s">
        <v>640</v>
      </c>
      <c r="L166">
        <v>1157227645</v>
      </c>
      <c r="Q166">
        <v>0</v>
      </c>
      <c r="R166">
        <v>-1</v>
      </c>
      <c r="S166">
        <v>2</v>
      </c>
      <c r="T166">
        <v>2</v>
      </c>
    </row>
    <row r="167" spans="1:20" x14ac:dyDescent="0.35">
      <c r="A167">
        <v>151</v>
      </c>
      <c r="B167" t="s">
        <v>415</v>
      </c>
      <c r="C167" t="s">
        <v>416</v>
      </c>
      <c r="D167">
        <v>0</v>
      </c>
      <c r="E167">
        <v>0</v>
      </c>
      <c r="F167">
        <v>0</v>
      </c>
      <c r="G167">
        <v>0</v>
      </c>
      <c r="H167" t="s">
        <v>82</v>
      </c>
      <c r="I167" t="s">
        <v>90</v>
      </c>
      <c r="J167">
        <v>5</v>
      </c>
      <c r="K167" t="s">
        <v>639</v>
      </c>
      <c r="L167">
        <v>1117771664</v>
      </c>
      <c r="Q167">
        <v>0</v>
      </c>
      <c r="R167">
        <v>0</v>
      </c>
      <c r="S167">
        <v>0</v>
      </c>
      <c r="T167">
        <v>0</v>
      </c>
    </row>
    <row r="168" spans="1:20" x14ac:dyDescent="0.35">
      <c r="A168">
        <v>212</v>
      </c>
      <c r="B168" t="s">
        <v>386</v>
      </c>
      <c r="C168" t="s">
        <v>387</v>
      </c>
      <c r="D168">
        <v>0</v>
      </c>
      <c r="E168">
        <v>0</v>
      </c>
      <c r="F168">
        <v>0</v>
      </c>
      <c r="G168">
        <v>0</v>
      </c>
      <c r="H168" t="s">
        <v>82</v>
      </c>
      <c r="I168" t="s">
        <v>90</v>
      </c>
      <c r="J168">
        <v>13</v>
      </c>
      <c r="K168" t="s">
        <v>639</v>
      </c>
      <c r="L168">
        <v>1097079505</v>
      </c>
      <c r="Q168">
        <v>0</v>
      </c>
      <c r="R168">
        <v>-1</v>
      </c>
      <c r="S168">
        <v>1</v>
      </c>
      <c r="T168">
        <v>1</v>
      </c>
    </row>
    <row r="169" spans="1:20" x14ac:dyDescent="0.35">
      <c r="A169">
        <v>174</v>
      </c>
      <c r="B169" t="s">
        <v>128</v>
      </c>
      <c r="C169" t="s">
        <v>294</v>
      </c>
      <c r="D169">
        <v>0</v>
      </c>
      <c r="E169">
        <v>0</v>
      </c>
      <c r="F169">
        <v>0</v>
      </c>
      <c r="G169">
        <v>0</v>
      </c>
      <c r="H169" t="s">
        <v>84</v>
      </c>
      <c r="I169" t="s">
        <v>90</v>
      </c>
      <c r="J169">
        <v>11</v>
      </c>
      <c r="K169" t="s">
        <v>640</v>
      </c>
      <c r="L169">
        <v>1052229746</v>
      </c>
      <c r="Q169">
        <v>0</v>
      </c>
      <c r="R169">
        <v>-1</v>
      </c>
      <c r="S169">
        <v>0</v>
      </c>
      <c r="T169">
        <v>0</v>
      </c>
    </row>
    <row r="170" spans="1:20" x14ac:dyDescent="0.35">
      <c r="A170">
        <v>180</v>
      </c>
      <c r="B170" t="s">
        <v>425</v>
      </c>
      <c r="C170" t="s">
        <v>426</v>
      </c>
      <c r="D170">
        <v>0</v>
      </c>
      <c r="E170">
        <v>0</v>
      </c>
      <c r="F170">
        <v>0</v>
      </c>
      <c r="G170">
        <v>0</v>
      </c>
      <c r="H170" t="s">
        <v>82</v>
      </c>
      <c r="I170" t="s">
        <v>90</v>
      </c>
      <c r="J170">
        <v>15</v>
      </c>
      <c r="K170" t="s">
        <v>639</v>
      </c>
      <c r="L170">
        <v>984580686</v>
      </c>
      <c r="Q170">
        <v>0</v>
      </c>
      <c r="R170">
        <v>0</v>
      </c>
      <c r="S170">
        <v>0</v>
      </c>
      <c r="T170">
        <v>0</v>
      </c>
    </row>
    <row r="171" spans="1:20" x14ac:dyDescent="0.35">
      <c r="A171">
        <v>166</v>
      </c>
      <c r="B171" t="s">
        <v>307</v>
      </c>
      <c r="C171" t="s">
        <v>308</v>
      </c>
      <c r="D171">
        <v>0</v>
      </c>
      <c r="E171">
        <v>0</v>
      </c>
      <c r="F171">
        <v>0</v>
      </c>
      <c r="G171">
        <v>0</v>
      </c>
      <c r="H171" t="s">
        <v>84</v>
      </c>
      <c r="I171" t="s">
        <v>90</v>
      </c>
      <c r="J171">
        <v>9</v>
      </c>
      <c r="K171" t="s">
        <v>640</v>
      </c>
      <c r="L171">
        <v>959466779</v>
      </c>
      <c r="Q171">
        <v>0</v>
      </c>
      <c r="R171">
        <v>0</v>
      </c>
      <c r="S171">
        <v>0</v>
      </c>
      <c r="T171">
        <v>0</v>
      </c>
    </row>
    <row r="172" spans="1:20" x14ac:dyDescent="0.35">
      <c r="A172">
        <v>21</v>
      </c>
      <c r="B172" t="s">
        <v>481</v>
      </c>
      <c r="C172" t="s">
        <v>105</v>
      </c>
      <c r="D172">
        <v>0</v>
      </c>
      <c r="E172">
        <v>0</v>
      </c>
      <c r="F172">
        <v>0</v>
      </c>
      <c r="G172">
        <v>0</v>
      </c>
      <c r="H172" t="s">
        <v>84</v>
      </c>
      <c r="I172" t="s">
        <v>83</v>
      </c>
      <c r="J172">
        <v>14</v>
      </c>
      <c r="K172" t="s">
        <v>639</v>
      </c>
      <c r="L172">
        <v>940767363</v>
      </c>
      <c r="Q172">
        <v>0</v>
      </c>
      <c r="R172">
        <v>0</v>
      </c>
      <c r="S172">
        <v>0</v>
      </c>
      <c r="T172">
        <v>0</v>
      </c>
    </row>
    <row r="173" spans="1:20" x14ac:dyDescent="0.35">
      <c r="A173">
        <v>85</v>
      </c>
      <c r="B173" t="s">
        <v>275</v>
      </c>
      <c r="C173" t="s">
        <v>319</v>
      </c>
      <c r="D173">
        <v>0</v>
      </c>
      <c r="E173">
        <v>0</v>
      </c>
      <c r="F173">
        <v>0</v>
      </c>
      <c r="G173">
        <v>0</v>
      </c>
      <c r="H173" t="s">
        <v>84</v>
      </c>
      <c r="I173" t="s">
        <v>83</v>
      </c>
      <c r="J173">
        <v>8</v>
      </c>
      <c r="K173" t="s">
        <v>640</v>
      </c>
      <c r="L173">
        <v>795117904</v>
      </c>
      <c r="Q173">
        <v>0</v>
      </c>
      <c r="R173">
        <v>-1</v>
      </c>
      <c r="S173">
        <v>0</v>
      </c>
      <c r="T173">
        <v>0</v>
      </c>
    </row>
    <row r="174" spans="1:20" x14ac:dyDescent="0.35">
      <c r="A174">
        <v>96</v>
      </c>
      <c r="B174" t="s">
        <v>290</v>
      </c>
      <c r="C174" t="s">
        <v>291</v>
      </c>
      <c r="D174">
        <v>0</v>
      </c>
      <c r="E174">
        <v>0</v>
      </c>
      <c r="F174">
        <v>0</v>
      </c>
      <c r="G174">
        <v>0</v>
      </c>
      <c r="H174" t="s">
        <v>82</v>
      </c>
      <c r="I174" t="s">
        <v>83</v>
      </c>
      <c r="J174">
        <v>7</v>
      </c>
      <c r="K174" t="s">
        <v>639</v>
      </c>
      <c r="L174">
        <v>777553645</v>
      </c>
      <c r="Q174">
        <v>0</v>
      </c>
      <c r="R174">
        <v>0</v>
      </c>
      <c r="S174">
        <v>0</v>
      </c>
      <c r="T174">
        <v>0</v>
      </c>
    </row>
    <row r="175" spans="1:20" x14ac:dyDescent="0.35">
      <c r="A175">
        <v>288</v>
      </c>
      <c r="B175" t="s">
        <v>895</v>
      </c>
      <c r="C175" t="s">
        <v>896</v>
      </c>
      <c r="D175">
        <v>0</v>
      </c>
      <c r="E175">
        <v>0</v>
      </c>
      <c r="F175">
        <v>0</v>
      </c>
      <c r="G175">
        <v>0</v>
      </c>
      <c r="H175" t="s">
        <v>82</v>
      </c>
      <c r="I175" t="s">
        <v>90</v>
      </c>
      <c r="J175">
        <v>11</v>
      </c>
      <c r="K175" t="s">
        <v>640</v>
      </c>
      <c r="L175">
        <v>744405069</v>
      </c>
      <c r="Q175">
        <v>0</v>
      </c>
      <c r="R175">
        <v>0</v>
      </c>
      <c r="S175">
        <v>0</v>
      </c>
      <c r="T175">
        <v>0</v>
      </c>
    </row>
    <row r="176" spans="1:20" x14ac:dyDescent="0.35">
      <c r="A176">
        <v>190</v>
      </c>
      <c r="B176" t="s">
        <v>652</v>
      </c>
      <c r="C176" t="s">
        <v>653</v>
      </c>
      <c r="D176">
        <v>0</v>
      </c>
      <c r="E176">
        <v>0</v>
      </c>
      <c r="F176">
        <v>0</v>
      </c>
      <c r="G176">
        <v>0</v>
      </c>
      <c r="H176" t="s">
        <v>84</v>
      </c>
      <c r="I176" t="s">
        <v>83</v>
      </c>
      <c r="J176">
        <v>8</v>
      </c>
      <c r="K176" t="s">
        <v>639</v>
      </c>
      <c r="L176">
        <v>742100396</v>
      </c>
      <c r="Q176">
        <v>0</v>
      </c>
      <c r="R176">
        <v>0</v>
      </c>
      <c r="S176">
        <v>0</v>
      </c>
      <c r="T176">
        <v>0</v>
      </c>
    </row>
    <row r="177" spans="1:20" x14ac:dyDescent="0.35">
      <c r="A177">
        <v>275</v>
      </c>
      <c r="B177" t="s">
        <v>164</v>
      </c>
      <c r="C177" t="s">
        <v>165</v>
      </c>
      <c r="D177">
        <v>0</v>
      </c>
      <c r="E177">
        <v>0</v>
      </c>
      <c r="F177">
        <v>0</v>
      </c>
      <c r="G177">
        <v>0</v>
      </c>
      <c r="H177" t="s">
        <v>84</v>
      </c>
      <c r="I177" t="s">
        <v>83</v>
      </c>
      <c r="J177">
        <v>11</v>
      </c>
      <c r="K177" t="s">
        <v>639</v>
      </c>
      <c r="L177">
        <v>719465820</v>
      </c>
      <c r="Q177">
        <v>0</v>
      </c>
      <c r="R177">
        <v>0</v>
      </c>
      <c r="S177">
        <v>0</v>
      </c>
      <c r="T177">
        <v>0</v>
      </c>
    </row>
    <row r="178" spans="1:20" x14ac:dyDescent="0.35">
      <c r="A178">
        <v>306</v>
      </c>
      <c r="B178" t="s">
        <v>443</v>
      </c>
      <c r="C178" t="s">
        <v>880</v>
      </c>
      <c r="D178">
        <v>0</v>
      </c>
      <c r="E178">
        <v>0</v>
      </c>
      <c r="F178">
        <v>0</v>
      </c>
      <c r="G178">
        <v>0</v>
      </c>
      <c r="H178" t="s">
        <v>82</v>
      </c>
      <c r="I178" t="s">
        <v>83</v>
      </c>
      <c r="J178">
        <v>8</v>
      </c>
      <c r="K178" t="s">
        <v>639</v>
      </c>
      <c r="L178">
        <v>626147284</v>
      </c>
      <c r="Q178">
        <v>0</v>
      </c>
      <c r="R178">
        <v>0</v>
      </c>
      <c r="S178">
        <v>1</v>
      </c>
      <c r="T178">
        <v>1</v>
      </c>
    </row>
    <row r="179" spans="1:20" x14ac:dyDescent="0.35">
      <c r="A179">
        <v>268</v>
      </c>
      <c r="B179" t="s">
        <v>187</v>
      </c>
      <c r="C179" t="s">
        <v>188</v>
      </c>
      <c r="D179">
        <v>0</v>
      </c>
      <c r="E179">
        <v>0</v>
      </c>
      <c r="F179">
        <v>0</v>
      </c>
      <c r="G179">
        <v>0</v>
      </c>
      <c r="H179" t="s">
        <v>84</v>
      </c>
      <c r="I179" t="s">
        <v>90</v>
      </c>
      <c r="J179">
        <v>8</v>
      </c>
      <c r="K179" t="s">
        <v>640</v>
      </c>
      <c r="L179">
        <v>615590078</v>
      </c>
      <c r="Q179">
        <v>0</v>
      </c>
      <c r="R179">
        <v>0</v>
      </c>
      <c r="S179">
        <v>0</v>
      </c>
      <c r="T179">
        <v>0</v>
      </c>
    </row>
    <row r="180" spans="1:20" x14ac:dyDescent="0.35">
      <c r="A180">
        <v>315</v>
      </c>
      <c r="B180" t="s">
        <v>897</v>
      </c>
      <c r="C180" t="s">
        <v>898</v>
      </c>
      <c r="D180">
        <v>0</v>
      </c>
      <c r="E180">
        <v>0</v>
      </c>
      <c r="F180">
        <v>0</v>
      </c>
      <c r="G180">
        <v>0</v>
      </c>
      <c r="H180" t="s">
        <v>82</v>
      </c>
      <c r="I180" t="s">
        <v>83</v>
      </c>
      <c r="J180">
        <v>11</v>
      </c>
      <c r="K180" t="s">
        <v>641</v>
      </c>
      <c r="L180">
        <v>523101489</v>
      </c>
      <c r="Q180">
        <v>0</v>
      </c>
      <c r="R180">
        <v>0</v>
      </c>
      <c r="S180">
        <v>0</v>
      </c>
      <c r="T180">
        <v>0</v>
      </c>
    </row>
    <row r="181" spans="1:20" x14ac:dyDescent="0.35">
      <c r="A181">
        <v>46</v>
      </c>
      <c r="B181" t="s">
        <v>590</v>
      </c>
      <c r="C181" t="s">
        <v>412</v>
      </c>
      <c r="D181">
        <v>0</v>
      </c>
      <c r="E181">
        <v>0</v>
      </c>
      <c r="F181">
        <v>0</v>
      </c>
      <c r="G181">
        <v>0</v>
      </c>
      <c r="H181" t="s">
        <v>82</v>
      </c>
      <c r="I181" t="s">
        <v>83</v>
      </c>
      <c r="J181">
        <v>8</v>
      </c>
      <c r="K181" t="s">
        <v>639</v>
      </c>
      <c r="L181">
        <v>498199743</v>
      </c>
      <c r="Q181">
        <v>0</v>
      </c>
      <c r="R181">
        <v>0</v>
      </c>
      <c r="S181">
        <v>0</v>
      </c>
      <c r="T181">
        <v>0</v>
      </c>
    </row>
    <row r="182" spans="1:20" x14ac:dyDescent="0.35">
      <c r="A182">
        <v>243</v>
      </c>
      <c r="B182" t="s">
        <v>125</v>
      </c>
      <c r="C182" t="s">
        <v>126</v>
      </c>
      <c r="D182">
        <v>0</v>
      </c>
      <c r="E182">
        <v>0</v>
      </c>
      <c r="F182">
        <v>0</v>
      </c>
      <c r="G182">
        <v>0</v>
      </c>
      <c r="H182" t="s">
        <v>84</v>
      </c>
      <c r="I182" t="s">
        <v>83</v>
      </c>
      <c r="J182">
        <v>14</v>
      </c>
      <c r="K182" t="s">
        <v>640</v>
      </c>
      <c r="L182">
        <v>476542824</v>
      </c>
      <c r="Q182">
        <v>0</v>
      </c>
      <c r="R182">
        <v>0</v>
      </c>
      <c r="S182">
        <v>0</v>
      </c>
      <c r="T182">
        <v>0</v>
      </c>
    </row>
    <row r="183" spans="1:20" x14ac:dyDescent="0.35">
      <c r="A183">
        <v>228</v>
      </c>
      <c r="B183" t="s">
        <v>793</v>
      </c>
      <c r="C183" t="s">
        <v>794</v>
      </c>
      <c r="D183">
        <v>0</v>
      </c>
      <c r="E183">
        <v>0</v>
      </c>
      <c r="F183">
        <v>0</v>
      </c>
      <c r="G183">
        <v>0</v>
      </c>
      <c r="H183" t="s">
        <v>1</v>
      </c>
      <c r="I183" t="s">
        <v>1</v>
      </c>
      <c r="J183">
        <v>0</v>
      </c>
      <c r="K183" t="s">
        <v>1</v>
      </c>
      <c r="L183">
        <v>467701914</v>
      </c>
      <c r="Q183">
        <v>0</v>
      </c>
      <c r="R183">
        <v>0</v>
      </c>
      <c r="S183">
        <v>0</v>
      </c>
      <c r="T183">
        <v>0</v>
      </c>
    </row>
    <row r="184" spans="1:20" x14ac:dyDescent="0.35">
      <c r="A184">
        <v>77</v>
      </c>
      <c r="B184" t="s">
        <v>151</v>
      </c>
      <c r="C184" t="s">
        <v>152</v>
      </c>
      <c r="D184">
        <v>0</v>
      </c>
      <c r="E184">
        <v>0</v>
      </c>
      <c r="F184">
        <v>0</v>
      </c>
      <c r="G184">
        <v>0</v>
      </c>
      <c r="H184" t="s">
        <v>82</v>
      </c>
      <c r="I184" t="s">
        <v>90</v>
      </c>
      <c r="J184">
        <v>8</v>
      </c>
      <c r="K184" t="s">
        <v>641</v>
      </c>
      <c r="L184">
        <v>397911752</v>
      </c>
      <c r="Q184">
        <v>0</v>
      </c>
      <c r="R184">
        <v>0</v>
      </c>
      <c r="S184">
        <v>0</v>
      </c>
      <c r="T184">
        <v>0</v>
      </c>
    </row>
    <row r="185" spans="1:20" x14ac:dyDescent="0.35">
      <c r="A185">
        <v>205</v>
      </c>
      <c r="B185" t="s">
        <v>243</v>
      </c>
      <c r="C185" t="s">
        <v>244</v>
      </c>
      <c r="D185">
        <v>0</v>
      </c>
      <c r="E185">
        <v>0</v>
      </c>
      <c r="F185">
        <v>0</v>
      </c>
      <c r="G185">
        <v>0</v>
      </c>
      <c r="H185" t="s">
        <v>84</v>
      </c>
      <c r="I185" t="s">
        <v>90</v>
      </c>
      <c r="J185">
        <v>8</v>
      </c>
      <c r="K185" t="s">
        <v>639</v>
      </c>
      <c r="L185">
        <v>186398649</v>
      </c>
      <c r="Q185">
        <v>0</v>
      </c>
      <c r="R185">
        <v>-1</v>
      </c>
      <c r="S185">
        <v>1</v>
      </c>
      <c r="T185">
        <v>1</v>
      </c>
    </row>
    <row r="186" spans="1:20" x14ac:dyDescent="0.35">
      <c r="A186">
        <v>308</v>
      </c>
      <c r="B186" t="s">
        <v>151</v>
      </c>
      <c r="C186" t="s">
        <v>881</v>
      </c>
      <c r="D186">
        <v>0</v>
      </c>
      <c r="E186">
        <v>0</v>
      </c>
      <c r="F186">
        <v>0</v>
      </c>
      <c r="G186">
        <v>0</v>
      </c>
      <c r="H186" t="s">
        <v>82</v>
      </c>
      <c r="I186" t="s">
        <v>83</v>
      </c>
      <c r="J186">
        <v>10</v>
      </c>
      <c r="K186" t="s">
        <v>640</v>
      </c>
      <c r="L186">
        <v>150255012</v>
      </c>
      <c r="Q186">
        <v>0</v>
      </c>
      <c r="R186">
        <v>0</v>
      </c>
      <c r="S186">
        <v>1</v>
      </c>
      <c r="T186">
        <v>1</v>
      </c>
    </row>
    <row r="187" spans="1:20" x14ac:dyDescent="0.35">
      <c r="A187">
        <v>257</v>
      </c>
      <c r="B187" t="s">
        <v>556</v>
      </c>
      <c r="C187" t="s">
        <v>294</v>
      </c>
      <c r="D187">
        <v>0</v>
      </c>
      <c r="E187">
        <v>0</v>
      </c>
      <c r="F187">
        <v>0</v>
      </c>
      <c r="G187">
        <v>0</v>
      </c>
      <c r="H187" t="s">
        <v>84</v>
      </c>
      <c r="I187" t="s">
        <v>90</v>
      </c>
      <c r="J187">
        <v>11</v>
      </c>
      <c r="K187" t="s">
        <v>641</v>
      </c>
      <c r="L187">
        <v>136703209</v>
      </c>
      <c r="Q187">
        <v>0</v>
      </c>
      <c r="R187">
        <v>0</v>
      </c>
      <c r="S187">
        <v>0</v>
      </c>
      <c r="T187">
        <v>0</v>
      </c>
    </row>
    <row r="188" spans="1:20" x14ac:dyDescent="0.35">
      <c r="A188">
        <v>314</v>
      </c>
      <c r="B188" t="s">
        <v>893</v>
      </c>
      <c r="C188" t="s">
        <v>894</v>
      </c>
      <c r="D188">
        <v>0</v>
      </c>
      <c r="E188">
        <v>0</v>
      </c>
      <c r="F188">
        <v>0</v>
      </c>
      <c r="G188">
        <v>0</v>
      </c>
      <c r="H188" t="s">
        <v>84</v>
      </c>
      <c r="I188" t="s">
        <v>83</v>
      </c>
      <c r="J188">
        <v>8</v>
      </c>
      <c r="K188" t="s">
        <v>641</v>
      </c>
      <c r="L188">
        <v>69793401</v>
      </c>
      <c r="Q188">
        <v>0</v>
      </c>
      <c r="R188">
        <v>-1</v>
      </c>
      <c r="S188">
        <v>0</v>
      </c>
      <c r="T188">
        <v>0</v>
      </c>
    </row>
  </sheetData>
  <pageMargins left="0.7" right="0.7" top="0.75" bottom="0.75" header="0.3" footer="0.3"/>
  <tableParts count="1">
    <tablePart r:id="rId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8E7C1-0749-4F4F-92A1-CF05962B0ED3}">
  <sheetPr codeName="Sheet25"/>
  <dimension ref="A1:Q208"/>
  <sheetViews>
    <sheetView workbookViewId="0"/>
  </sheetViews>
  <sheetFormatPr defaultRowHeight="14.5" x14ac:dyDescent="0.35"/>
  <cols>
    <col min="1" max="1" width="10.453125" bestFit="1" customWidth="1"/>
    <col min="2" max="3" width="10.7265625" bestFit="1" customWidth="1"/>
    <col min="4" max="4" width="13.453125" bestFit="1" customWidth="1"/>
    <col min="5" max="5" width="15.7265625" bestFit="1" customWidth="1"/>
    <col min="6" max="6" width="13.453125" bestFit="1" customWidth="1"/>
    <col min="7" max="7" width="15.7265625" bestFit="1" customWidth="1"/>
    <col min="8" max="8" width="13.453125" bestFit="1" customWidth="1"/>
    <col min="9" max="9" width="12.81640625" bestFit="1" customWidth="1"/>
    <col min="10" max="10" width="12" bestFit="1" customWidth="1"/>
    <col min="11" max="11" width="10.453125" bestFit="1" customWidth="1"/>
    <col min="12" max="12" width="9.7265625" bestFit="1" customWidth="1"/>
    <col min="13" max="13" width="10.453125" bestFit="1" customWidth="1"/>
    <col min="14" max="14" width="12.26953125" bestFit="1" customWidth="1"/>
    <col min="15" max="15" width="12.7265625" bestFit="1" customWidth="1"/>
    <col min="16" max="16" width="12.26953125" bestFit="1" customWidth="1"/>
    <col min="17" max="17" width="19.54296875" bestFit="1" customWidth="1"/>
  </cols>
  <sheetData>
    <row r="1" spans="1:17" x14ac:dyDescent="0.35">
      <c r="A1" t="s">
        <v>73</v>
      </c>
      <c r="B1" t="s">
        <v>752</v>
      </c>
      <c r="C1" t="s">
        <v>753</v>
      </c>
      <c r="D1" t="s">
        <v>754</v>
      </c>
      <c r="E1" t="s">
        <v>755</v>
      </c>
      <c r="F1" t="s">
        <v>756</v>
      </c>
      <c r="G1" t="s">
        <v>757</v>
      </c>
      <c r="H1" t="s">
        <v>758</v>
      </c>
      <c r="I1" t="s">
        <v>655</v>
      </c>
      <c r="J1" t="s">
        <v>759</v>
      </c>
      <c r="K1" t="s">
        <v>737</v>
      </c>
      <c r="L1" t="s">
        <v>760</v>
      </c>
      <c r="M1" t="s">
        <v>761</v>
      </c>
      <c r="N1" t="s">
        <v>762</v>
      </c>
      <c r="O1" t="s">
        <v>763</v>
      </c>
      <c r="P1" t="s">
        <v>764</v>
      </c>
      <c r="Q1" t="s">
        <v>765</v>
      </c>
    </row>
    <row r="2" spans="1:17" x14ac:dyDescent="0.35">
      <c r="A2">
        <v>2548</v>
      </c>
      <c r="B2">
        <v>6</v>
      </c>
      <c r="C2">
        <v>16</v>
      </c>
      <c r="D2">
        <v>12</v>
      </c>
      <c r="E2">
        <v>14</v>
      </c>
      <c r="F2">
        <v>9</v>
      </c>
      <c r="G2">
        <v>10</v>
      </c>
      <c r="H2" s="4">
        <v>45358.8125</v>
      </c>
      <c r="I2">
        <v>0</v>
      </c>
      <c r="J2">
        <v>0</v>
      </c>
      <c r="K2">
        <v>8</v>
      </c>
      <c r="L2">
        <v>1</v>
      </c>
      <c r="M2" t="b">
        <v>1</v>
      </c>
      <c r="N2" t="s">
        <v>863</v>
      </c>
      <c r="O2" t="s">
        <v>1</v>
      </c>
      <c r="P2" t="s">
        <v>1</v>
      </c>
      <c r="Q2">
        <v>1</v>
      </c>
    </row>
    <row r="3" spans="1:17" x14ac:dyDescent="0.35">
      <c r="A3">
        <v>2549</v>
      </c>
      <c r="B3">
        <v>5</v>
      </c>
      <c r="C3">
        <v>9</v>
      </c>
      <c r="D3">
        <v>12</v>
      </c>
      <c r="E3">
        <v>13</v>
      </c>
      <c r="F3">
        <v>13</v>
      </c>
      <c r="G3">
        <v>8</v>
      </c>
      <c r="H3" s="4">
        <v>45359.819444444445</v>
      </c>
      <c r="I3">
        <v>0</v>
      </c>
      <c r="J3">
        <v>0</v>
      </c>
      <c r="K3">
        <v>4</v>
      </c>
      <c r="L3">
        <v>1</v>
      </c>
      <c r="M3" t="b">
        <v>0</v>
      </c>
      <c r="N3" t="s">
        <v>863</v>
      </c>
      <c r="O3" t="s">
        <v>1</v>
      </c>
      <c r="P3" t="s">
        <v>1</v>
      </c>
      <c r="Q3">
        <v>2</v>
      </c>
    </row>
    <row r="4" spans="1:17" x14ac:dyDescent="0.35">
      <c r="A4">
        <v>2550</v>
      </c>
      <c r="B4">
        <v>17</v>
      </c>
      <c r="C4">
        <v>11</v>
      </c>
      <c r="D4">
        <v>14</v>
      </c>
      <c r="E4">
        <v>15</v>
      </c>
      <c r="F4">
        <v>9</v>
      </c>
      <c r="G4">
        <v>6</v>
      </c>
      <c r="H4" s="4">
        <v>45360.680555555555</v>
      </c>
      <c r="I4">
        <v>0</v>
      </c>
      <c r="J4">
        <v>0</v>
      </c>
      <c r="K4">
        <v>13</v>
      </c>
      <c r="L4">
        <v>1</v>
      </c>
      <c r="M4" t="b">
        <v>0</v>
      </c>
      <c r="N4" t="s">
        <v>863</v>
      </c>
      <c r="O4" t="s">
        <v>1</v>
      </c>
      <c r="P4" t="s">
        <v>1</v>
      </c>
      <c r="Q4">
        <v>3</v>
      </c>
    </row>
    <row r="5" spans="1:17" x14ac:dyDescent="0.35">
      <c r="A5">
        <v>2551</v>
      </c>
      <c r="B5">
        <v>18</v>
      </c>
      <c r="C5">
        <v>8</v>
      </c>
      <c r="D5">
        <v>18</v>
      </c>
      <c r="E5">
        <v>6</v>
      </c>
      <c r="F5">
        <v>11</v>
      </c>
      <c r="G5">
        <v>16</v>
      </c>
      <c r="H5" s="4">
        <v>45360.8125</v>
      </c>
      <c r="I5">
        <v>0</v>
      </c>
      <c r="J5">
        <v>0</v>
      </c>
      <c r="K5">
        <v>17</v>
      </c>
      <c r="L5">
        <v>1</v>
      </c>
      <c r="M5" t="b">
        <v>0</v>
      </c>
      <c r="N5" t="s">
        <v>863</v>
      </c>
      <c r="O5" t="s">
        <v>1</v>
      </c>
      <c r="P5" t="s">
        <v>1</v>
      </c>
      <c r="Q5">
        <v>4</v>
      </c>
    </row>
    <row r="6" spans="1:17" x14ac:dyDescent="0.35">
      <c r="A6">
        <v>2552</v>
      </c>
      <c r="B6">
        <v>9</v>
      </c>
      <c r="C6">
        <v>11</v>
      </c>
      <c r="D6">
        <v>-1</v>
      </c>
      <c r="E6">
        <v>-1</v>
      </c>
      <c r="F6">
        <v>-1</v>
      </c>
      <c r="G6">
        <v>-1</v>
      </c>
      <c r="H6" s="4">
        <v>45365.8125</v>
      </c>
      <c r="I6">
        <v>1</v>
      </c>
      <c r="J6">
        <v>0</v>
      </c>
      <c r="K6">
        <v>1</v>
      </c>
      <c r="L6">
        <v>1</v>
      </c>
      <c r="M6" t="b">
        <v>1</v>
      </c>
      <c r="N6" t="s">
        <v>863</v>
      </c>
      <c r="O6" t="s">
        <v>1</v>
      </c>
      <c r="P6" t="s">
        <v>1</v>
      </c>
      <c r="Q6">
        <v>1</v>
      </c>
    </row>
    <row r="7" spans="1:17" x14ac:dyDescent="0.35">
      <c r="A7">
        <v>2553</v>
      </c>
      <c r="B7">
        <v>8</v>
      </c>
      <c r="C7">
        <v>6</v>
      </c>
      <c r="D7">
        <v>-1</v>
      </c>
      <c r="E7">
        <v>-1</v>
      </c>
      <c r="F7">
        <v>-1</v>
      </c>
      <c r="G7">
        <v>-1</v>
      </c>
      <c r="H7" s="4">
        <v>45366.819444444445</v>
      </c>
      <c r="I7">
        <v>1</v>
      </c>
      <c r="J7">
        <v>0</v>
      </c>
      <c r="K7">
        <v>1</v>
      </c>
      <c r="L7">
        <v>1</v>
      </c>
      <c r="M7" t="b">
        <v>0</v>
      </c>
      <c r="N7" t="s">
        <v>863</v>
      </c>
      <c r="O7" t="s">
        <v>1</v>
      </c>
      <c r="P7" t="s">
        <v>1</v>
      </c>
      <c r="Q7">
        <v>2</v>
      </c>
    </row>
    <row r="8" spans="1:17" x14ac:dyDescent="0.35">
      <c r="A8">
        <v>2554</v>
      </c>
      <c r="B8">
        <v>10</v>
      </c>
      <c r="C8">
        <v>13</v>
      </c>
      <c r="D8">
        <v>-1</v>
      </c>
      <c r="E8">
        <v>-1</v>
      </c>
      <c r="F8">
        <v>-1</v>
      </c>
      <c r="G8">
        <v>-1</v>
      </c>
      <c r="H8" s="4">
        <v>45367.572916666664</v>
      </c>
      <c r="I8">
        <v>1</v>
      </c>
      <c r="J8">
        <v>0</v>
      </c>
      <c r="K8">
        <v>1</v>
      </c>
      <c r="L8">
        <v>1</v>
      </c>
      <c r="M8" t="b">
        <v>0</v>
      </c>
      <c r="N8" t="s">
        <v>863</v>
      </c>
      <c r="O8" t="s">
        <v>1</v>
      </c>
      <c r="P8" t="s">
        <v>1</v>
      </c>
      <c r="Q8">
        <v>3</v>
      </c>
    </row>
    <row r="9" spans="1:17" x14ac:dyDescent="0.35">
      <c r="A9">
        <v>2555</v>
      </c>
      <c r="B9">
        <v>18</v>
      </c>
      <c r="C9">
        <v>15</v>
      </c>
      <c r="D9">
        <v>-1</v>
      </c>
      <c r="E9">
        <v>-1</v>
      </c>
      <c r="F9">
        <v>-1</v>
      </c>
      <c r="G9">
        <v>-1</v>
      </c>
      <c r="H9" s="4">
        <v>45367.690972222219</v>
      </c>
      <c r="I9">
        <v>1</v>
      </c>
      <c r="J9">
        <v>0</v>
      </c>
      <c r="K9">
        <v>17</v>
      </c>
      <c r="L9">
        <v>1</v>
      </c>
      <c r="M9" t="b">
        <v>0</v>
      </c>
      <c r="N9" t="s">
        <v>863</v>
      </c>
      <c r="O9" t="s">
        <v>1</v>
      </c>
      <c r="P9" t="s">
        <v>1</v>
      </c>
      <c r="Q9">
        <v>4</v>
      </c>
    </row>
    <row r="10" spans="1:17" x14ac:dyDescent="0.35">
      <c r="A10">
        <v>2556</v>
      </c>
      <c r="B10">
        <v>7</v>
      </c>
      <c r="C10">
        <v>14</v>
      </c>
      <c r="D10">
        <v>-1</v>
      </c>
      <c r="E10">
        <v>-1</v>
      </c>
      <c r="F10">
        <v>-1</v>
      </c>
      <c r="G10">
        <v>-1</v>
      </c>
      <c r="H10" s="4">
        <v>45367.8125</v>
      </c>
      <c r="I10">
        <v>1</v>
      </c>
      <c r="J10">
        <v>0</v>
      </c>
      <c r="K10">
        <v>11</v>
      </c>
      <c r="L10">
        <v>1</v>
      </c>
      <c r="M10" t="b">
        <v>0</v>
      </c>
      <c r="N10" t="s">
        <v>863</v>
      </c>
      <c r="O10" t="s">
        <v>1</v>
      </c>
      <c r="P10" t="s">
        <v>1</v>
      </c>
      <c r="Q10">
        <v>5</v>
      </c>
    </row>
    <row r="11" spans="1:17" x14ac:dyDescent="0.35">
      <c r="A11">
        <v>2557</v>
      </c>
      <c r="B11">
        <v>17</v>
      </c>
      <c r="C11">
        <v>1</v>
      </c>
      <c r="D11">
        <v>-1</v>
      </c>
      <c r="E11">
        <v>-1</v>
      </c>
      <c r="F11">
        <v>-1</v>
      </c>
      <c r="G11">
        <v>-1</v>
      </c>
      <c r="H11" s="4">
        <v>45367.840277777781</v>
      </c>
      <c r="I11">
        <v>1</v>
      </c>
      <c r="J11">
        <v>0</v>
      </c>
      <c r="K11">
        <v>13</v>
      </c>
      <c r="L11">
        <v>1</v>
      </c>
      <c r="M11" t="b">
        <v>0</v>
      </c>
      <c r="N11" t="s">
        <v>863</v>
      </c>
      <c r="O11" t="s">
        <v>1</v>
      </c>
      <c r="P11" t="s">
        <v>1</v>
      </c>
      <c r="Q11">
        <v>6</v>
      </c>
    </row>
    <row r="12" spans="1:17" x14ac:dyDescent="0.35">
      <c r="A12">
        <v>2558</v>
      </c>
      <c r="B12">
        <v>16</v>
      </c>
      <c r="C12">
        <v>12</v>
      </c>
      <c r="D12">
        <v>-1</v>
      </c>
      <c r="E12">
        <v>-1</v>
      </c>
      <c r="F12">
        <v>-1</v>
      </c>
      <c r="G12">
        <v>-1</v>
      </c>
      <c r="H12" s="4">
        <v>45368.541666666664</v>
      </c>
      <c r="I12">
        <v>1</v>
      </c>
      <c r="J12">
        <v>0</v>
      </c>
      <c r="K12">
        <v>1</v>
      </c>
      <c r="L12">
        <v>1</v>
      </c>
      <c r="M12" t="b">
        <v>0</v>
      </c>
      <c r="N12" t="s">
        <v>863</v>
      </c>
      <c r="O12" t="s">
        <v>1</v>
      </c>
      <c r="P12" t="s">
        <v>1</v>
      </c>
      <c r="Q12">
        <v>7</v>
      </c>
    </row>
    <row r="13" spans="1:17" x14ac:dyDescent="0.35">
      <c r="A13">
        <v>2559</v>
      </c>
      <c r="B13">
        <v>2</v>
      </c>
      <c r="C13">
        <v>3</v>
      </c>
      <c r="D13">
        <v>-1</v>
      </c>
      <c r="E13">
        <v>-1</v>
      </c>
      <c r="F13">
        <v>-1</v>
      </c>
      <c r="G13">
        <v>-1</v>
      </c>
      <c r="H13" s="4">
        <v>45368.666666666664</v>
      </c>
      <c r="I13">
        <v>1</v>
      </c>
      <c r="J13">
        <v>0</v>
      </c>
      <c r="K13">
        <v>19</v>
      </c>
      <c r="L13">
        <v>1</v>
      </c>
      <c r="M13" t="b">
        <v>0</v>
      </c>
      <c r="N13" t="s">
        <v>863</v>
      </c>
      <c r="O13" t="s">
        <v>1</v>
      </c>
      <c r="P13" t="s">
        <v>1</v>
      </c>
      <c r="Q13">
        <v>8</v>
      </c>
    </row>
    <row r="14" spans="1:17" x14ac:dyDescent="0.35">
      <c r="A14">
        <v>2560</v>
      </c>
      <c r="B14">
        <v>4</v>
      </c>
      <c r="C14">
        <v>5</v>
      </c>
      <c r="D14">
        <v>-1</v>
      </c>
      <c r="E14">
        <v>-1</v>
      </c>
      <c r="F14">
        <v>-1</v>
      </c>
      <c r="G14">
        <v>-1</v>
      </c>
      <c r="H14" s="4">
        <v>45368.784722222219</v>
      </c>
      <c r="I14">
        <v>1</v>
      </c>
      <c r="J14">
        <v>0</v>
      </c>
      <c r="K14">
        <v>23</v>
      </c>
      <c r="L14">
        <v>1</v>
      </c>
      <c r="M14" t="b">
        <v>0</v>
      </c>
      <c r="N14" t="s">
        <v>863</v>
      </c>
      <c r="O14" t="s">
        <v>1</v>
      </c>
      <c r="P14" t="s">
        <v>1</v>
      </c>
      <c r="Q14">
        <v>9</v>
      </c>
    </row>
    <row r="15" spans="1:17" x14ac:dyDescent="0.35">
      <c r="A15">
        <v>2561</v>
      </c>
      <c r="B15">
        <v>14</v>
      </c>
      <c r="C15">
        <v>8</v>
      </c>
      <c r="D15">
        <v>-1</v>
      </c>
      <c r="E15">
        <v>-1</v>
      </c>
      <c r="F15">
        <v>-1</v>
      </c>
      <c r="G15">
        <v>-1</v>
      </c>
      <c r="H15" s="4">
        <v>45372.8125</v>
      </c>
      <c r="I15">
        <v>2</v>
      </c>
      <c r="J15">
        <v>0</v>
      </c>
      <c r="K15">
        <v>1</v>
      </c>
      <c r="L15">
        <v>1</v>
      </c>
      <c r="M15" t="b">
        <v>1</v>
      </c>
      <c r="N15" t="s">
        <v>863</v>
      </c>
      <c r="O15" t="s">
        <v>1</v>
      </c>
      <c r="P15" t="s">
        <v>1</v>
      </c>
      <c r="Q15">
        <v>1</v>
      </c>
    </row>
    <row r="16" spans="1:17" x14ac:dyDescent="0.35">
      <c r="A16">
        <v>2562</v>
      </c>
      <c r="B16">
        <v>1</v>
      </c>
      <c r="C16">
        <v>7</v>
      </c>
      <c r="D16">
        <v>-1</v>
      </c>
      <c r="E16">
        <v>-1</v>
      </c>
      <c r="F16">
        <v>-1</v>
      </c>
      <c r="G16">
        <v>-1</v>
      </c>
      <c r="H16" s="4">
        <v>45373.819444444445</v>
      </c>
      <c r="I16">
        <v>2</v>
      </c>
      <c r="J16">
        <v>0</v>
      </c>
      <c r="K16">
        <v>19</v>
      </c>
      <c r="L16">
        <v>1</v>
      </c>
      <c r="M16" t="b">
        <v>0</v>
      </c>
      <c r="N16" t="s">
        <v>863</v>
      </c>
      <c r="O16" t="s">
        <v>1</v>
      </c>
      <c r="P16" t="s">
        <v>1</v>
      </c>
      <c r="Q16">
        <v>2</v>
      </c>
    </row>
    <row r="17" spans="1:17" x14ac:dyDescent="0.35">
      <c r="A17">
        <v>2563</v>
      </c>
      <c r="B17">
        <v>15</v>
      </c>
      <c r="C17">
        <v>4</v>
      </c>
      <c r="D17">
        <v>-1</v>
      </c>
      <c r="E17">
        <v>-1</v>
      </c>
      <c r="F17">
        <v>-1</v>
      </c>
      <c r="G17">
        <v>-1</v>
      </c>
      <c r="H17" s="4">
        <v>45374.572916666664</v>
      </c>
      <c r="I17">
        <v>2</v>
      </c>
      <c r="J17">
        <v>0</v>
      </c>
      <c r="K17">
        <v>2</v>
      </c>
      <c r="L17">
        <v>1</v>
      </c>
      <c r="M17" t="b">
        <v>0</v>
      </c>
      <c r="N17" t="s">
        <v>863</v>
      </c>
      <c r="O17" t="s">
        <v>1</v>
      </c>
      <c r="P17" t="s">
        <v>1</v>
      </c>
      <c r="Q17">
        <v>3</v>
      </c>
    </row>
    <row r="18" spans="1:17" x14ac:dyDescent="0.35">
      <c r="A18">
        <v>2564</v>
      </c>
      <c r="B18">
        <v>13</v>
      </c>
      <c r="C18">
        <v>16</v>
      </c>
      <c r="D18">
        <v>-1</v>
      </c>
      <c r="E18">
        <v>-1</v>
      </c>
      <c r="F18">
        <v>-1</v>
      </c>
      <c r="G18">
        <v>-1</v>
      </c>
      <c r="H18" s="4">
        <v>45374.690972222219</v>
      </c>
      <c r="I18">
        <v>2</v>
      </c>
      <c r="J18">
        <v>0</v>
      </c>
      <c r="K18">
        <v>1</v>
      </c>
      <c r="L18">
        <v>1</v>
      </c>
      <c r="M18" t="b">
        <v>0</v>
      </c>
      <c r="N18" t="s">
        <v>863</v>
      </c>
      <c r="O18" t="s">
        <v>1</v>
      </c>
      <c r="P18" t="s">
        <v>1</v>
      </c>
      <c r="Q18">
        <v>4</v>
      </c>
    </row>
    <row r="19" spans="1:17" x14ac:dyDescent="0.35">
      <c r="A19">
        <v>2565</v>
      </c>
      <c r="B19">
        <v>6</v>
      </c>
      <c r="C19">
        <v>10</v>
      </c>
      <c r="D19">
        <v>-1</v>
      </c>
      <c r="E19">
        <v>-1</v>
      </c>
      <c r="F19">
        <v>-1</v>
      </c>
      <c r="G19">
        <v>-1</v>
      </c>
      <c r="H19" s="4">
        <v>45374.8125</v>
      </c>
      <c r="I19">
        <v>2</v>
      </c>
      <c r="J19">
        <v>0</v>
      </c>
      <c r="K19">
        <v>8</v>
      </c>
      <c r="L19">
        <v>1</v>
      </c>
      <c r="M19" t="b">
        <v>0</v>
      </c>
      <c r="N19" t="s">
        <v>863</v>
      </c>
      <c r="O19" t="s">
        <v>1</v>
      </c>
      <c r="P19" t="s">
        <v>1</v>
      </c>
      <c r="Q19">
        <v>5</v>
      </c>
    </row>
    <row r="20" spans="1:17" x14ac:dyDescent="0.35">
      <c r="A20">
        <v>2566</v>
      </c>
      <c r="B20">
        <v>12</v>
      </c>
      <c r="C20">
        <v>17</v>
      </c>
      <c r="D20">
        <v>-1</v>
      </c>
      <c r="E20">
        <v>-1</v>
      </c>
      <c r="F20">
        <v>-1</v>
      </c>
      <c r="G20">
        <v>-1</v>
      </c>
      <c r="H20" s="4">
        <v>45375.541666666664</v>
      </c>
      <c r="I20">
        <v>2</v>
      </c>
      <c r="J20">
        <v>0</v>
      </c>
      <c r="K20">
        <v>22</v>
      </c>
      <c r="L20">
        <v>1</v>
      </c>
      <c r="M20" t="b">
        <v>0</v>
      </c>
      <c r="N20" t="s">
        <v>863</v>
      </c>
      <c r="O20" t="s">
        <v>1</v>
      </c>
      <c r="P20" t="s">
        <v>1</v>
      </c>
      <c r="Q20">
        <v>6</v>
      </c>
    </row>
    <row r="21" spans="1:17" x14ac:dyDescent="0.35">
      <c r="A21">
        <v>2567</v>
      </c>
      <c r="B21">
        <v>11</v>
      </c>
      <c r="C21">
        <v>2</v>
      </c>
      <c r="D21">
        <v>-1</v>
      </c>
      <c r="E21">
        <v>-1</v>
      </c>
      <c r="F21">
        <v>-1</v>
      </c>
      <c r="G21">
        <v>-1</v>
      </c>
      <c r="H21" s="4">
        <v>45375.666666666664</v>
      </c>
      <c r="I21">
        <v>2</v>
      </c>
      <c r="J21">
        <v>0</v>
      </c>
      <c r="K21">
        <v>1</v>
      </c>
      <c r="L21">
        <v>1</v>
      </c>
      <c r="M21" t="b">
        <v>0</v>
      </c>
      <c r="N21" t="s">
        <v>863</v>
      </c>
      <c r="O21" t="s">
        <v>1</v>
      </c>
      <c r="P21" t="s">
        <v>1</v>
      </c>
      <c r="Q21">
        <v>7</v>
      </c>
    </row>
    <row r="22" spans="1:17" x14ac:dyDescent="0.35">
      <c r="A22">
        <v>2568</v>
      </c>
      <c r="B22">
        <v>3</v>
      </c>
      <c r="C22">
        <v>18</v>
      </c>
      <c r="D22">
        <v>-1</v>
      </c>
      <c r="E22">
        <v>-1</v>
      </c>
      <c r="F22">
        <v>-1</v>
      </c>
      <c r="G22">
        <v>-1</v>
      </c>
      <c r="H22" s="4">
        <v>45375.784722222219</v>
      </c>
      <c r="I22">
        <v>2</v>
      </c>
      <c r="J22">
        <v>0</v>
      </c>
      <c r="K22">
        <v>23</v>
      </c>
      <c r="L22">
        <v>1</v>
      </c>
      <c r="M22" t="b">
        <v>0</v>
      </c>
      <c r="N22" t="s">
        <v>863</v>
      </c>
      <c r="O22" t="s">
        <v>1</v>
      </c>
      <c r="P22" t="s">
        <v>1</v>
      </c>
      <c r="Q22">
        <v>8</v>
      </c>
    </row>
    <row r="23" spans="1:17" x14ac:dyDescent="0.35">
      <c r="A23">
        <v>2569</v>
      </c>
      <c r="B23">
        <v>5</v>
      </c>
      <c r="C23">
        <v>8</v>
      </c>
      <c r="D23">
        <v>-1</v>
      </c>
      <c r="E23">
        <v>-1</v>
      </c>
      <c r="F23">
        <v>-1</v>
      </c>
      <c r="G23">
        <v>-1</v>
      </c>
      <c r="H23" s="4">
        <v>45379.8125</v>
      </c>
      <c r="I23">
        <v>3</v>
      </c>
      <c r="J23">
        <v>0</v>
      </c>
      <c r="K23">
        <v>4</v>
      </c>
      <c r="L23">
        <v>1</v>
      </c>
      <c r="M23" t="b">
        <v>1</v>
      </c>
      <c r="N23" t="s">
        <v>863</v>
      </c>
      <c r="O23" t="s">
        <v>1</v>
      </c>
      <c r="P23" t="s">
        <v>1</v>
      </c>
      <c r="Q23">
        <v>1</v>
      </c>
    </row>
    <row r="24" spans="1:17" x14ac:dyDescent="0.35">
      <c r="A24">
        <v>2570</v>
      </c>
      <c r="B24">
        <v>15</v>
      </c>
      <c r="C24">
        <v>9</v>
      </c>
      <c r="D24">
        <v>-1</v>
      </c>
      <c r="E24">
        <v>-1</v>
      </c>
      <c r="F24">
        <v>-1</v>
      </c>
      <c r="G24">
        <v>-1</v>
      </c>
      <c r="H24" s="4">
        <v>45380.680555555555</v>
      </c>
      <c r="I24">
        <v>3</v>
      </c>
      <c r="J24">
        <v>0</v>
      </c>
      <c r="K24">
        <v>2</v>
      </c>
      <c r="L24">
        <v>1</v>
      </c>
      <c r="M24" t="b">
        <v>0</v>
      </c>
      <c r="N24" t="s">
        <v>863</v>
      </c>
      <c r="O24" t="s">
        <v>1</v>
      </c>
      <c r="P24" t="s">
        <v>1</v>
      </c>
      <c r="Q24">
        <v>2</v>
      </c>
    </row>
    <row r="25" spans="1:17" x14ac:dyDescent="0.35">
      <c r="A25">
        <v>2571</v>
      </c>
      <c r="B25">
        <v>4</v>
      </c>
      <c r="C25">
        <v>1</v>
      </c>
      <c r="D25">
        <v>-1</v>
      </c>
      <c r="E25">
        <v>-1</v>
      </c>
      <c r="F25">
        <v>-1</v>
      </c>
      <c r="G25">
        <v>-1</v>
      </c>
      <c r="H25" s="4">
        <v>45380.805555555555</v>
      </c>
      <c r="I25">
        <v>3</v>
      </c>
      <c r="J25">
        <v>0</v>
      </c>
      <c r="K25">
        <v>23</v>
      </c>
      <c r="L25">
        <v>1</v>
      </c>
      <c r="M25" t="b">
        <v>0</v>
      </c>
      <c r="N25" t="s">
        <v>863</v>
      </c>
      <c r="O25" t="s">
        <v>1</v>
      </c>
      <c r="P25" t="s">
        <v>1</v>
      </c>
      <c r="Q25">
        <v>3</v>
      </c>
    </row>
    <row r="26" spans="1:17" x14ac:dyDescent="0.35">
      <c r="A26">
        <v>2572</v>
      </c>
      <c r="B26">
        <v>10</v>
      </c>
      <c r="C26">
        <v>14</v>
      </c>
      <c r="D26">
        <v>-1</v>
      </c>
      <c r="E26">
        <v>-1</v>
      </c>
      <c r="F26">
        <v>-1</v>
      </c>
      <c r="G26">
        <v>-1</v>
      </c>
      <c r="H26" s="4">
        <v>45381.680555555555</v>
      </c>
      <c r="I26">
        <v>3</v>
      </c>
      <c r="J26">
        <v>0</v>
      </c>
      <c r="K26">
        <v>2</v>
      </c>
      <c r="L26">
        <v>1</v>
      </c>
      <c r="M26" t="b">
        <v>0</v>
      </c>
      <c r="N26" t="s">
        <v>863</v>
      </c>
      <c r="O26" t="s">
        <v>1</v>
      </c>
      <c r="P26" t="s">
        <v>1</v>
      </c>
      <c r="Q26">
        <v>4</v>
      </c>
    </row>
    <row r="27" spans="1:17" x14ac:dyDescent="0.35">
      <c r="A27">
        <v>2573</v>
      </c>
      <c r="B27">
        <v>2</v>
      </c>
      <c r="C27">
        <v>16</v>
      </c>
      <c r="D27">
        <v>-1</v>
      </c>
      <c r="E27">
        <v>-1</v>
      </c>
      <c r="F27">
        <v>-1</v>
      </c>
      <c r="G27">
        <v>-1</v>
      </c>
      <c r="H27" s="4">
        <v>45381.8125</v>
      </c>
      <c r="I27">
        <v>3</v>
      </c>
      <c r="J27">
        <v>0</v>
      </c>
      <c r="K27">
        <v>19</v>
      </c>
      <c r="L27">
        <v>1</v>
      </c>
      <c r="M27" t="b">
        <v>0</v>
      </c>
      <c r="N27" t="s">
        <v>863</v>
      </c>
      <c r="O27" t="s">
        <v>1</v>
      </c>
      <c r="P27" t="s">
        <v>1</v>
      </c>
      <c r="Q27">
        <v>5</v>
      </c>
    </row>
    <row r="28" spans="1:17" x14ac:dyDescent="0.35">
      <c r="A28">
        <v>2574</v>
      </c>
      <c r="B28">
        <v>12</v>
      </c>
      <c r="C28">
        <v>3</v>
      </c>
      <c r="D28">
        <v>-1</v>
      </c>
      <c r="E28">
        <v>-1</v>
      </c>
      <c r="F28">
        <v>-1</v>
      </c>
      <c r="G28">
        <v>-1</v>
      </c>
      <c r="H28" s="4">
        <v>45382.541666666664</v>
      </c>
      <c r="I28">
        <v>3</v>
      </c>
      <c r="J28">
        <v>0</v>
      </c>
      <c r="K28">
        <v>2</v>
      </c>
      <c r="L28">
        <v>1</v>
      </c>
      <c r="M28" t="b">
        <v>0</v>
      </c>
      <c r="N28" t="s">
        <v>863</v>
      </c>
      <c r="O28" t="s">
        <v>1</v>
      </c>
      <c r="P28" t="s">
        <v>1</v>
      </c>
      <c r="Q28">
        <v>6</v>
      </c>
    </row>
    <row r="29" spans="1:17" x14ac:dyDescent="0.35">
      <c r="A29">
        <v>2575</v>
      </c>
      <c r="B29">
        <v>11</v>
      </c>
      <c r="C29">
        <v>6</v>
      </c>
      <c r="D29">
        <v>-1</v>
      </c>
      <c r="E29">
        <v>-1</v>
      </c>
      <c r="F29">
        <v>-1</v>
      </c>
      <c r="G29">
        <v>-1</v>
      </c>
      <c r="H29" s="4">
        <v>45382.666666666664</v>
      </c>
      <c r="I29">
        <v>3</v>
      </c>
      <c r="J29">
        <v>0</v>
      </c>
      <c r="K29">
        <v>1</v>
      </c>
      <c r="L29">
        <v>1</v>
      </c>
      <c r="M29" t="b">
        <v>0</v>
      </c>
      <c r="N29" t="s">
        <v>863</v>
      </c>
      <c r="O29" t="s">
        <v>1</v>
      </c>
      <c r="P29" t="s">
        <v>1</v>
      </c>
      <c r="Q29">
        <v>7</v>
      </c>
    </row>
    <row r="30" spans="1:17" x14ac:dyDescent="0.35">
      <c r="A30">
        <v>2576</v>
      </c>
      <c r="B30">
        <v>13</v>
      </c>
      <c r="C30">
        <v>7</v>
      </c>
      <c r="D30">
        <v>-1</v>
      </c>
      <c r="E30">
        <v>-1</v>
      </c>
      <c r="F30">
        <v>-1</v>
      </c>
      <c r="G30">
        <v>-1</v>
      </c>
      <c r="H30" s="4">
        <v>45383.638888888891</v>
      </c>
      <c r="I30">
        <v>3</v>
      </c>
      <c r="J30">
        <v>0</v>
      </c>
      <c r="K30">
        <v>1</v>
      </c>
      <c r="L30">
        <v>1</v>
      </c>
      <c r="M30" t="b">
        <v>0</v>
      </c>
      <c r="N30" t="s">
        <v>863</v>
      </c>
      <c r="O30" t="s">
        <v>1</v>
      </c>
      <c r="P30" t="s">
        <v>1</v>
      </c>
      <c r="Q30">
        <v>8</v>
      </c>
    </row>
    <row r="31" spans="1:17" x14ac:dyDescent="0.35">
      <c r="A31">
        <v>2577</v>
      </c>
      <c r="B31">
        <v>1</v>
      </c>
      <c r="C31">
        <v>16</v>
      </c>
      <c r="D31">
        <v>-1</v>
      </c>
      <c r="E31">
        <v>-1</v>
      </c>
      <c r="F31">
        <v>-1</v>
      </c>
      <c r="G31">
        <v>-1</v>
      </c>
      <c r="H31" s="4">
        <v>45386.819444444445</v>
      </c>
      <c r="I31">
        <v>4</v>
      </c>
      <c r="J31">
        <v>0</v>
      </c>
      <c r="K31">
        <v>19</v>
      </c>
      <c r="L31">
        <v>1</v>
      </c>
      <c r="M31" t="b">
        <v>1</v>
      </c>
      <c r="N31" t="s">
        <v>863</v>
      </c>
      <c r="O31" t="s">
        <v>1</v>
      </c>
      <c r="P31" t="s">
        <v>1</v>
      </c>
      <c r="Q31">
        <v>1</v>
      </c>
    </row>
    <row r="32" spans="1:17" x14ac:dyDescent="0.35">
      <c r="A32">
        <v>2578</v>
      </c>
      <c r="B32">
        <v>5</v>
      </c>
      <c r="C32">
        <v>15</v>
      </c>
      <c r="D32">
        <v>-1</v>
      </c>
      <c r="E32">
        <v>-1</v>
      </c>
      <c r="F32">
        <v>-1</v>
      </c>
      <c r="G32">
        <v>-1</v>
      </c>
      <c r="H32" s="4">
        <v>45387.715277777781</v>
      </c>
      <c r="I32">
        <v>4</v>
      </c>
      <c r="J32">
        <v>0</v>
      </c>
      <c r="K32">
        <v>25</v>
      </c>
      <c r="L32">
        <v>1</v>
      </c>
      <c r="M32" t="b">
        <v>0</v>
      </c>
      <c r="N32" t="s">
        <v>863</v>
      </c>
      <c r="O32" t="s">
        <v>1</v>
      </c>
      <c r="P32" t="s">
        <v>1</v>
      </c>
      <c r="Q32">
        <v>2</v>
      </c>
    </row>
    <row r="33" spans="1:17" x14ac:dyDescent="0.35">
      <c r="A33">
        <v>2579</v>
      </c>
      <c r="B33">
        <v>2</v>
      </c>
      <c r="C33">
        <v>10</v>
      </c>
      <c r="D33">
        <v>-1</v>
      </c>
      <c r="E33">
        <v>-1</v>
      </c>
      <c r="F33">
        <v>-1</v>
      </c>
      <c r="G33">
        <v>-1</v>
      </c>
      <c r="H33" s="4">
        <v>45387.840277777781</v>
      </c>
      <c r="I33">
        <v>4</v>
      </c>
      <c r="J33">
        <v>0</v>
      </c>
      <c r="K33">
        <v>19</v>
      </c>
      <c r="L33">
        <v>1</v>
      </c>
      <c r="M33" t="b">
        <v>0</v>
      </c>
      <c r="N33" t="s">
        <v>863</v>
      </c>
      <c r="O33" t="s">
        <v>1</v>
      </c>
      <c r="P33" t="s">
        <v>1</v>
      </c>
      <c r="Q33">
        <v>3</v>
      </c>
    </row>
    <row r="34" spans="1:17" x14ac:dyDescent="0.35">
      <c r="A34">
        <v>2580</v>
      </c>
      <c r="B34">
        <v>3</v>
      </c>
      <c r="C34">
        <v>6</v>
      </c>
      <c r="D34">
        <v>-1</v>
      </c>
      <c r="E34">
        <v>-1</v>
      </c>
      <c r="F34">
        <v>-1</v>
      </c>
      <c r="G34">
        <v>-1</v>
      </c>
      <c r="H34" s="4">
        <v>45388.5625</v>
      </c>
      <c r="I34">
        <v>4</v>
      </c>
      <c r="J34">
        <v>0</v>
      </c>
      <c r="K34">
        <v>26</v>
      </c>
      <c r="L34">
        <v>1</v>
      </c>
      <c r="M34" t="b">
        <v>0</v>
      </c>
      <c r="N34" t="s">
        <v>863</v>
      </c>
      <c r="O34" t="s">
        <v>1</v>
      </c>
      <c r="P34" t="s">
        <v>1</v>
      </c>
      <c r="Q34">
        <v>4</v>
      </c>
    </row>
    <row r="35" spans="1:17" x14ac:dyDescent="0.35">
      <c r="A35">
        <v>2581</v>
      </c>
      <c r="B35">
        <v>4</v>
      </c>
      <c r="C35">
        <v>9</v>
      </c>
      <c r="D35">
        <v>-1</v>
      </c>
      <c r="E35">
        <v>-1</v>
      </c>
      <c r="F35">
        <v>-1</v>
      </c>
      <c r="G35">
        <v>-1</v>
      </c>
      <c r="H35" s="4">
        <v>45388.680555555555</v>
      </c>
      <c r="I35">
        <v>4</v>
      </c>
      <c r="J35">
        <v>0</v>
      </c>
      <c r="K35">
        <v>19</v>
      </c>
      <c r="L35">
        <v>1</v>
      </c>
      <c r="M35" t="b">
        <v>0</v>
      </c>
      <c r="N35" t="s">
        <v>863</v>
      </c>
      <c r="O35" t="s">
        <v>1</v>
      </c>
      <c r="P35" t="s">
        <v>1</v>
      </c>
      <c r="Q35">
        <v>5</v>
      </c>
    </row>
    <row r="36" spans="1:17" x14ac:dyDescent="0.35">
      <c r="A36">
        <v>2582</v>
      </c>
      <c r="B36">
        <v>12</v>
      </c>
      <c r="C36">
        <v>7</v>
      </c>
      <c r="D36">
        <v>-1</v>
      </c>
      <c r="E36">
        <v>-1</v>
      </c>
      <c r="F36">
        <v>-1</v>
      </c>
      <c r="G36">
        <v>-1</v>
      </c>
      <c r="H36" s="4">
        <v>45388.840277777781</v>
      </c>
      <c r="I36">
        <v>4</v>
      </c>
      <c r="J36">
        <v>0</v>
      </c>
      <c r="K36">
        <v>19</v>
      </c>
      <c r="L36">
        <v>1</v>
      </c>
      <c r="M36" t="b">
        <v>0</v>
      </c>
      <c r="N36" t="s">
        <v>863</v>
      </c>
      <c r="O36" t="s">
        <v>1</v>
      </c>
      <c r="P36" t="s">
        <v>1</v>
      </c>
      <c r="Q36">
        <v>6</v>
      </c>
    </row>
    <row r="37" spans="1:17" x14ac:dyDescent="0.35">
      <c r="A37">
        <v>2583</v>
      </c>
      <c r="B37">
        <v>17</v>
      </c>
      <c r="C37">
        <v>18</v>
      </c>
      <c r="D37">
        <v>-1</v>
      </c>
      <c r="E37">
        <v>-1</v>
      </c>
      <c r="F37">
        <v>-1</v>
      </c>
      <c r="G37">
        <v>-1</v>
      </c>
      <c r="H37" s="4">
        <v>45389.520833333336</v>
      </c>
      <c r="I37">
        <v>4</v>
      </c>
      <c r="J37">
        <v>0</v>
      </c>
      <c r="K37">
        <v>26</v>
      </c>
      <c r="L37">
        <v>1</v>
      </c>
      <c r="M37" t="b">
        <v>0</v>
      </c>
      <c r="N37" t="s">
        <v>863</v>
      </c>
      <c r="O37" t="s">
        <v>1</v>
      </c>
      <c r="P37" t="s">
        <v>1</v>
      </c>
      <c r="Q37">
        <v>7</v>
      </c>
    </row>
    <row r="38" spans="1:17" x14ac:dyDescent="0.35">
      <c r="A38">
        <v>2584</v>
      </c>
      <c r="B38">
        <v>11</v>
      </c>
      <c r="C38">
        <v>14</v>
      </c>
      <c r="D38">
        <v>-1</v>
      </c>
      <c r="E38">
        <v>-1</v>
      </c>
      <c r="F38">
        <v>-1</v>
      </c>
      <c r="G38">
        <v>-1</v>
      </c>
      <c r="H38" s="4">
        <v>45389.638888888891</v>
      </c>
      <c r="I38">
        <v>4</v>
      </c>
      <c r="J38">
        <v>0</v>
      </c>
      <c r="K38">
        <v>25</v>
      </c>
      <c r="L38">
        <v>1</v>
      </c>
      <c r="M38" t="b">
        <v>0</v>
      </c>
      <c r="N38" t="s">
        <v>863</v>
      </c>
      <c r="O38" t="s">
        <v>1</v>
      </c>
      <c r="P38" t="s">
        <v>1</v>
      </c>
      <c r="Q38">
        <v>8</v>
      </c>
    </row>
    <row r="39" spans="1:17" x14ac:dyDescent="0.35">
      <c r="A39">
        <v>2585</v>
      </c>
      <c r="B39">
        <v>8</v>
      </c>
      <c r="C39">
        <v>13</v>
      </c>
      <c r="D39">
        <v>-1</v>
      </c>
      <c r="E39">
        <v>-1</v>
      </c>
      <c r="F39">
        <v>-1</v>
      </c>
      <c r="G39">
        <v>-1</v>
      </c>
      <c r="H39" s="4">
        <v>45389.715277777781</v>
      </c>
      <c r="I39">
        <v>4</v>
      </c>
      <c r="J39">
        <v>0</v>
      </c>
      <c r="K39">
        <v>19</v>
      </c>
      <c r="L39">
        <v>1</v>
      </c>
      <c r="M39" t="b">
        <v>0</v>
      </c>
      <c r="N39" t="s">
        <v>863</v>
      </c>
      <c r="O39" t="s">
        <v>1</v>
      </c>
      <c r="P39" t="s">
        <v>1</v>
      </c>
      <c r="Q39">
        <v>9</v>
      </c>
    </row>
    <row r="40" spans="1:17" x14ac:dyDescent="0.35">
      <c r="A40">
        <v>2586</v>
      </c>
      <c r="B40">
        <v>16</v>
      </c>
      <c r="C40">
        <v>5</v>
      </c>
      <c r="D40">
        <v>-1</v>
      </c>
      <c r="E40">
        <v>-1</v>
      </c>
      <c r="F40">
        <v>-1</v>
      </c>
      <c r="G40">
        <v>-1</v>
      </c>
      <c r="H40" s="4">
        <v>45393.8125</v>
      </c>
      <c r="I40">
        <v>5</v>
      </c>
      <c r="J40">
        <v>0</v>
      </c>
      <c r="K40">
        <v>1</v>
      </c>
      <c r="L40">
        <v>1</v>
      </c>
      <c r="M40" t="b">
        <v>1</v>
      </c>
      <c r="N40" t="s">
        <v>863</v>
      </c>
      <c r="O40" t="s">
        <v>1</v>
      </c>
      <c r="P40" t="s">
        <v>1</v>
      </c>
      <c r="Q40">
        <v>1</v>
      </c>
    </row>
    <row r="41" spans="1:17" x14ac:dyDescent="0.35">
      <c r="A41">
        <v>2587</v>
      </c>
      <c r="B41">
        <v>12</v>
      </c>
      <c r="C41">
        <v>10</v>
      </c>
      <c r="D41">
        <v>-1</v>
      </c>
      <c r="E41">
        <v>-1</v>
      </c>
      <c r="F41">
        <v>-1</v>
      </c>
      <c r="G41">
        <v>-1</v>
      </c>
      <c r="H41" s="4">
        <v>45394.819444444445</v>
      </c>
      <c r="I41">
        <v>5</v>
      </c>
      <c r="J41">
        <v>0</v>
      </c>
      <c r="K41">
        <v>2</v>
      </c>
      <c r="L41">
        <v>1</v>
      </c>
      <c r="M41" t="b">
        <v>0</v>
      </c>
      <c r="N41" t="s">
        <v>863</v>
      </c>
      <c r="O41" t="s">
        <v>1</v>
      </c>
      <c r="P41" t="s">
        <v>1</v>
      </c>
      <c r="Q41">
        <v>2</v>
      </c>
    </row>
    <row r="42" spans="1:17" x14ac:dyDescent="0.35">
      <c r="A42">
        <v>2588</v>
      </c>
      <c r="B42">
        <v>18</v>
      </c>
      <c r="C42">
        <v>14</v>
      </c>
      <c r="D42">
        <v>-1</v>
      </c>
      <c r="E42">
        <v>-1</v>
      </c>
      <c r="F42">
        <v>-1</v>
      </c>
      <c r="G42">
        <v>-1</v>
      </c>
      <c r="H42" s="4">
        <v>45395.572916666664</v>
      </c>
      <c r="I42">
        <v>5</v>
      </c>
      <c r="J42">
        <v>0</v>
      </c>
      <c r="K42">
        <v>10</v>
      </c>
      <c r="L42">
        <v>1</v>
      </c>
      <c r="M42" t="b">
        <v>0</v>
      </c>
      <c r="N42" t="s">
        <v>863</v>
      </c>
      <c r="O42" t="s">
        <v>1</v>
      </c>
      <c r="P42" t="s">
        <v>1</v>
      </c>
      <c r="Q42">
        <v>3</v>
      </c>
    </row>
    <row r="43" spans="1:17" x14ac:dyDescent="0.35">
      <c r="A43">
        <v>2589</v>
      </c>
      <c r="B43">
        <v>9</v>
      </c>
      <c r="C43">
        <v>1</v>
      </c>
      <c r="D43">
        <v>-1</v>
      </c>
      <c r="E43">
        <v>-1</v>
      </c>
      <c r="F43">
        <v>-1</v>
      </c>
      <c r="G43">
        <v>-1</v>
      </c>
      <c r="H43" s="4">
        <v>45395.690972222219</v>
      </c>
      <c r="I43">
        <v>5</v>
      </c>
      <c r="J43">
        <v>0</v>
      </c>
      <c r="K43">
        <v>2</v>
      </c>
      <c r="L43">
        <v>1</v>
      </c>
      <c r="M43" t="b">
        <v>0</v>
      </c>
      <c r="N43" t="s">
        <v>863</v>
      </c>
      <c r="O43" t="s">
        <v>1</v>
      </c>
      <c r="P43" t="s">
        <v>1</v>
      </c>
      <c r="Q43">
        <v>4</v>
      </c>
    </row>
    <row r="44" spans="1:17" x14ac:dyDescent="0.35">
      <c r="A44">
        <v>2590</v>
      </c>
      <c r="B44">
        <v>17</v>
      </c>
      <c r="C44">
        <v>13</v>
      </c>
      <c r="D44">
        <v>-1</v>
      </c>
      <c r="E44">
        <v>-1</v>
      </c>
      <c r="F44">
        <v>-1</v>
      </c>
      <c r="G44">
        <v>-1</v>
      </c>
      <c r="H44" s="4">
        <v>45395.8125</v>
      </c>
      <c r="I44">
        <v>5</v>
      </c>
      <c r="J44">
        <v>0</v>
      </c>
      <c r="K44">
        <v>13</v>
      </c>
      <c r="L44">
        <v>1</v>
      </c>
      <c r="M44" t="b">
        <v>0</v>
      </c>
      <c r="N44" t="s">
        <v>863</v>
      </c>
      <c r="O44" t="s">
        <v>1</v>
      </c>
      <c r="P44" t="s">
        <v>1</v>
      </c>
      <c r="Q44">
        <v>5</v>
      </c>
    </row>
    <row r="45" spans="1:17" x14ac:dyDescent="0.35">
      <c r="A45">
        <v>2591</v>
      </c>
      <c r="B45">
        <v>2</v>
      </c>
      <c r="C45">
        <v>4</v>
      </c>
      <c r="D45">
        <v>-1</v>
      </c>
      <c r="E45">
        <v>-1</v>
      </c>
      <c r="F45">
        <v>-1</v>
      </c>
      <c r="G45">
        <v>-1</v>
      </c>
      <c r="H45" s="4">
        <v>45395.8125</v>
      </c>
      <c r="I45">
        <v>5</v>
      </c>
      <c r="J45">
        <v>0</v>
      </c>
      <c r="K45">
        <v>19</v>
      </c>
      <c r="L45">
        <v>1</v>
      </c>
      <c r="M45" t="b">
        <v>0</v>
      </c>
      <c r="N45" t="s">
        <v>863</v>
      </c>
      <c r="O45" t="s">
        <v>1</v>
      </c>
      <c r="P45" t="s">
        <v>1</v>
      </c>
      <c r="Q45">
        <v>6</v>
      </c>
    </row>
    <row r="46" spans="1:17" x14ac:dyDescent="0.35">
      <c r="A46">
        <v>2592</v>
      </c>
      <c r="B46">
        <v>7</v>
      </c>
      <c r="C46">
        <v>15</v>
      </c>
      <c r="D46">
        <v>-1</v>
      </c>
      <c r="E46">
        <v>-1</v>
      </c>
      <c r="F46">
        <v>-1</v>
      </c>
      <c r="G46">
        <v>-1</v>
      </c>
      <c r="H46" s="4">
        <v>45396.541666666664</v>
      </c>
      <c r="I46">
        <v>5</v>
      </c>
      <c r="J46">
        <v>0</v>
      </c>
      <c r="K46">
        <v>11</v>
      </c>
      <c r="L46">
        <v>1</v>
      </c>
      <c r="M46" t="b">
        <v>0</v>
      </c>
      <c r="N46" t="s">
        <v>863</v>
      </c>
      <c r="O46" t="s">
        <v>1</v>
      </c>
      <c r="P46" t="s">
        <v>1</v>
      </c>
      <c r="Q46">
        <v>7</v>
      </c>
    </row>
    <row r="47" spans="1:17" x14ac:dyDescent="0.35">
      <c r="A47">
        <v>2593</v>
      </c>
      <c r="B47">
        <v>3</v>
      </c>
      <c r="C47">
        <v>11</v>
      </c>
      <c r="D47">
        <v>-1</v>
      </c>
      <c r="E47">
        <v>-1</v>
      </c>
      <c r="F47">
        <v>-1</v>
      </c>
      <c r="G47">
        <v>-1</v>
      </c>
      <c r="H47" s="4">
        <v>45396.666666666664</v>
      </c>
      <c r="I47">
        <v>5</v>
      </c>
      <c r="J47">
        <v>0</v>
      </c>
      <c r="K47">
        <v>23</v>
      </c>
      <c r="L47">
        <v>1</v>
      </c>
      <c r="M47" t="b">
        <v>0</v>
      </c>
      <c r="N47" t="s">
        <v>863</v>
      </c>
      <c r="O47" t="s">
        <v>1</v>
      </c>
      <c r="P47" t="s">
        <v>1</v>
      </c>
      <c r="Q47">
        <v>8</v>
      </c>
    </row>
    <row r="48" spans="1:17" x14ac:dyDescent="0.35">
      <c r="A48">
        <v>2594</v>
      </c>
      <c r="B48">
        <v>14</v>
      </c>
      <c r="C48">
        <v>12</v>
      </c>
      <c r="D48">
        <v>-1</v>
      </c>
      <c r="E48">
        <v>-1</v>
      </c>
      <c r="F48">
        <v>-1</v>
      </c>
      <c r="G48">
        <v>-1</v>
      </c>
      <c r="H48" s="4">
        <v>45400.8125</v>
      </c>
      <c r="I48">
        <v>6</v>
      </c>
      <c r="J48">
        <v>0</v>
      </c>
      <c r="K48">
        <v>2</v>
      </c>
      <c r="L48">
        <v>1</v>
      </c>
      <c r="M48" t="b">
        <v>1</v>
      </c>
      <c r="N48" t="s">
        <v>863</v>
      </c>
      <c r="O48" t="s">
        <v>1</v>
      </c>
      <c r="P48" t="s">
        <v>1</v>
      </c>
      <c r="Q48">
        <v>1</v>
      </c>
    </row>
    <row r="49" spans="1:17" x14ac:dyDescent="0.35">
      <c r="A49">
        <v>2595</v>
      </c>
      <c r="B49">
        <v>1</v>
      </c>
      <c r="C49">
        <v>10</v>
      </c>
      <c r="D49">
        <v>-1</v>
      </c>
      <c r="E49">
        <v>-1</v>
      </c>
      <c r="F49">
        <v>-1</v>
      </c>
      <c r="G49">
        <v>-1</v>
      </c>
      <c r="H49" s="4">
        <v>45401.819444444445</v>
      </c>
      <c r="I49">
        <v>6</v>
      </c>
      <c r="J49">
        <v>0</v>
      </c>
      <c r="K49">
        <v>19</v>
      </c>
      <c r="L49">
        <v>1</v>
      </c>
      <c r="M49" t="b">
        <v>0</v>
      </c>
      <c r="N49" t="s">
        <v>863</v>
      </c>
      <c r="O49" t="s">
        <v>1</v>
      </c>
      <c r="P49" t="s">
        <v>1</v>
      </c>
      <c r="Q49">
        <v>2</v>
      </c>
    </row>
    <row r="50" spans="1:17" x14ac:dyDescent="0.35">
      <c r="A50">
        <v>2596</v>
      </c>
      <c r="B50">
        <v>8</v>
      </c>
      <c r="C50">
        <v>2</v>
      </c>
      <c r="D50">
        <v>-1</v>
      </c>
      <c r="E50">
        <v>-1</v>
      </c>
      <c r="F50">
        <v>-1</v>
      </c>
      <c r="G50">
        <v>-1</v>
      </c>
      <c r="H50" s="4">
        <v>45402.572916666664</v>
      </c>
      <c r="I50">
        <v>6</v>
      </c>
      <c r="J50">
        <v>0</v>
      </c>
      <c r="K50">
        <v>1</v>
      </c>
      <c r="L50">
        <v>1</v>
      </c>
      <c r="M50" t="b">
        <v>0</v>
      </c>
      <c r="N50" t="s">
        <v>863</v>
      </c>
      <c r="O50" t="s">
        <v>1</v>
      </c>
      <c r="P50" t="s">
        <v>1</v>
      </c>
      <c r="Q50">
        <v>3</v>
      </c>
    </row>
    <row r="51" spans="1:17" x14ac:dyDescent="0.35">
      <c r="A51">
        <v>2597</v>
      </c>
      <c r="B51">
        <v>9</v>
      </c>
      <c r="C51">
        <v>18</v>
      </c>
      <c r="D51">
        <v>-1</v>
      </c>
      <c r="E51">
        <v>-1</v>
      </c>
      <c r="F51">
        <v>-1</v>
      </c>
      <c r="G51">
        <v>-1</v>
      </c>
      <c r="H51" s="4">
        <v>45402.690972222219</v>
      </c>
      <c r="I51">
        <v>6</v>
      </c>
      <c r="J51">
        <v>0</v>
      </c>
      <c r="K51">
        <v>2</v>
      </c>
      <c r="L51">
        <v>1</v>
      </c>
      <c r="M51" t="b">
        <v>0</v>
      </c>
      <c r="N51" t="s">
        <v>863</v>
      </c>
      <c r="O51" t="s">
        <v>1</v>
      </c>
      <c r="P51" t="s">
        <v>1</v>
      </c>
      <c r="Q51">
        <v>4</v>
      </c>
    </row>
    <row r="52" spans="1:17" x14ac:dyDescent="0.35">
      <c r="A52">
        <v>2598</v>
      </c>
      <c r="B52">
        <v>5</v>
      </c>
      <c r="C52">
        <v>7</v>
      </c>
      <c r="D52">
        <v>-1</v>
      </c>
      <c r="E52">
        <v>-1</v>
      </c>
      <c r="F52">
        <v>-1</v>
      </c>
      <c r="G52">
        <v>-1</v>
      </c>
      <c r="H52" s="4">
        <v>45402.8125</v>
      </c>
      <c r="I52">
        <v>6</v>
      </c>
      <c r="J52">
        <v>0</v>
      </c>
      <c r="K52">
        <v>4</v>
      </c>
      <c r="L52">
        <v>1</v>
      </c>
      <c r="M52" t="b">
        <v>0</v>
      </c>
      <c r="N52" t="s">
        <v>863</v>
      </c>
      <c r="O52" t="s">
        <v>1</v>
      </c>
      <c r="P52" t="s">
        <v>1</v>
      </c>
      <c r="Q52">
        <v>5</v>
      </c>
    </row>
    <row r="53" spans="1:17" x14ac:dyDescent="0.35">
      <c r="A53">
        <v>2599</v>
      </c>
      <c r="B53">
        <v>3</v>
      </c>
      <c r="C53">
        <v>4</v>
      </c>
      <c r="D53">
        <v>-1</v>
      </c>
      <c r="E53">
        <v>-1</v>
      </c>
      <c r="F53">
        <v>-1</v>
      </c>
      <c r="G53">
        <v>-1</v>
      </c>
      <c r="H53" s="4">
        <v>45402.840277777781</v>
      </c>
      <c r="I53">
        <v>6</v>
      </c>
      <c r="J53">
        <v>0</v>
      </c>
      <c r="K53">
        <v>23</v>
      </c>
      <c r="L53">
        <v>1</v>
      </c>
      <c r="M53" t="b">
        <v>0</v>
      </c>
      <c r="N53" t="s">
        <v>863</v>
      </c>
      <c r="O53" t="s">
        <v>1</v>
      </c>
      <c r="P53" t="s">
        <v>1</v>
      </c>
      <c r="Q53">
        <v>6</v>
      </c>
    </row>
    <row r="54" spans="1:17" x14ac:dyDescent="0.35">
      <c r="A54">
        <v>2600</v>
      </c>
      <c r="B54">
        <v>6</v>
      </c>
      <c r="C54">
        <v>17</v>
      </c>
      <c r="D54">
        <v>-1</v>
      </c>
      <c r="E54">
        <v>-1</v>
      </c>
      <c r="F54">
        <v>-1</v>
      </c>
      <c r="G54">
        <v>-1</v>
      </c>
      <c r="H54" s="4">
        <v>45403.541666666664</v>
      </c>
      <c r="I54">
        <v>6</v>
      </c>
      <c r="J54">
        <v>0</v>
      </c>
      <c r="K54">
        <v>8</v>
      </c>
      <c r="L54">
        <v>1</v>
      </c>
      <c r="M54" t="b">
        <v>0</v>
      </c>
      <c r="N54" t="s">
        <v>863</v>
      </c>
      <c r="O54" t="s">
        <v>1</v>
      </c>
      <c r="P54" t="s">
        <v>1</v>
      </c>
      <c r="Q54">
        <v>7</v>
      </c>
    </row>
    <row r="55" spans="1:17" x14ac:dyDescent="0.35">
      <c r="A55">
        <v>2601</v>
      </c>
      <c r="B55">
        <v>15</v>
      </c>
      <c r="C55">
        <v>13</v>
      </c>
      <c r="D55">
        <v>-1</v>
      </c>
      <c r="E55">
        <v>-1</v>
      </c>
      <c r="F55">
        <v>-1</v>
      </c>
      <c r="G55">
        <v>-1</v>
      </c>
      <c r="H55" s="4">
        <v>45403.666666666664</v>
      </c>
      <c r="I55">
        <v>6</v>
      </c>
      <c r="J55">
        <v>0</v>
      </c>
      <c r="K55">
        <v>2</v>
      </c>
      <c r="L55">
        <v>1</v>
      </c>
      <c r="M55" t="b">
        <v>0</v>
      </c>
      <c r="N55" t="s">
        <v>863</v>
      </c>
      <c r="O55" t="s">
        <v>1</v>
      </c>
      <c r="P55" t="s">
        <v>1</v>
      </c>
      <c r="Q55">
        <v>8</v>
      </c>
    </row>
    <row r="56" spans="1:17" x14ac:dyDescent="0.35">
      <c r="A56">
        <v>2602</v>
      </c>
      <c r="B56">
        <v>11</v>
      </c>
      <c r="C56">
        <v>16</v>
      </c>
      <c r="D56">
        <v>-1</v>
      </c>
      <c r="E56">
        <v>-1</v>
      </c>
      <c r="F56">
        <v>-1</v>
      </c>
      <c r="G56">
        <v>-1</v>
      </c>
      <c r="H56" s="4">
        <v>45406.809027777781</v>
      </c>
      <c r="I56">
        <v>7</v>
      </c>
      <c r="J56">
        <v>0</v>
      </c>
      <c r="K56">
        <v>1</v>
      </c>
      <c r="L56">
        <v>2</v>
      </c>
      <c r="M56" t="b">
        <v>1</v>
      </c>
      <c r="N56" t="s">
        <v>863</v>
      </c>
      <c r="O56" t="s">
        <v>1</v>
      </c>
      <c r="P56" t="s">
        <v>1</v>
      </c>
      <c r="Q56">
        <v>1</v>
      </c>
    </row>
    <row r="57" spans="1:17" x14ac:dyDescent="0.35">
      <c r="A57">
        <v>2603</v>
      </c>
      <c r="B57">
        <v>10</v>
      </c>
      <c r="C57">
        <v>8</v>
      </c>
      <c r="D57">
        <v>-1</v>
      </c>
      <c r="E57">
        <v>-1</v>
      </c>
      <c r="F57">
        <v>-1</v>
      </c>
      <c r="G57">
        <v>-1</v>
      </c>
      <c r="H57" s="4">
        <v>45407.638888888891</v>
      </c>
      <c r="I57">
        <v>7</v>
      </c>
      <c r="J57">
        <v>0</v>
      </c>
      <c r="K57">
        <v>1</v>
      </c>
      <c r="L57">
        <v>2</v>
      </c>
      <c r="M57" t="b">
        <v>0</v>
      </c>
      <c r="N57" t="s">
        <v>863</v>
      </c>
      <c r="O57" t="s">
        <v>1</v>
      </c>
      <c r="P57" t="s">
        <v>1</v>
      </c>
      <c r="Q57">
        <v>2</v>
      </c>
    </row>
    <row r="58" spans="1:17" x14ac:dyDescent="0.35">
      <c r="A58">
        <v>2604</v>
      </c>
      <c r="B58">
        <v>18</v>
      </c>
      <c r="C58">
        <v>5</v>
      </c>
      <c r="D58">
        <v>-1</v>
      </c>
      <c r="E58">
        <v>-1</v>
      </c>
      <c r="F58">
        <v>-1</v>
      </c>
      <c r="G58">
        <v>-1</v>
      </c>
      <c r="H58" s="4">
        <v>45407.8125</v>
      </c>
      <c r="I58">
        <v>7</v>
      </c>
      <c r="J58">
        <v>0</v>
      </c>
      <c r="K58">
        <v>10</v>
      </c>
      <c r="L58">
        <v>2</v>
      </c>
      <c r="M58" t="b">
        <v>0</v>
      </c>
      <c r="N58" t="s">
        <v>863</v>
      </c>
      <c r="O58" t="s">
        <v>1</v>
      </c>
      <c r="P58" t="s">
        <v>1</v>
      </c>
      <c r="Q58">
        <v>3</v>
      </c>
    </row>
    <row r="59" spans="1:17" x14ac:dyDescent="0.35">
      <c r="A59">
        <v>2605</v>
      </c>
      <c r="B59">
        <v>2</v>
      </c>
      <c r="C59">
        <v>14</v>
      </c>
      <c r="D59">
        <v>-1</v>
      </c>
      <c r="E59">
        <v>-1</v>
      </c>
      <c r="F59">
        <v>-1</v>
      </c>
      <c r="G59">
        <v>-1</v>
      </c>
      <c r="H59" s="4">
        <v>45408.819444444445</v>
      </c>
      <c r="I59">
        <v>7</v>
      </c>
      <c r="J59">
        <v>0</v>
      </c>
      <c r="K59">
        <v>19</v>
      </c>
      <c r="L59">
        <v>2</v>
      </c>
      <c r="M59" t="b">
        <v>0</v>
      </c>
      <c r="N59" t="s">
        <v>863</v>
      </c>
      <c r="O59" t="s">
        <v>1</v>
      </c>
      <c r="P59" t="s">
        <v>1</v>
      </c>
      <c r="Q59">
        <v>4</v>
      </c>
    </row>
    <row r="60" spans="1:17" x14ac:dyDescent="0.35">
      <c r="A60">
        <v>2606</v>
      </c>
      <c r="B60">
        <v>15</v>
      </c>
      <c r="C60">
        <v>1</v>
      </c>
      <c r="D60">
        <v>-1</v>
      </c>
      <c r="E60">
        <v>-1</v>
      </c>
      <c r="F60">
        <v>-1</v>
      </c>
      <c r="G60">
        <v>-1</v>
      </c>
      <c r="H60" s="4">
        <v>45409.572916666664</v>
      </c>
      <c r="I60">
        <v>7</v>
      </c>
      <c r="J60">
        <v>0</v>
      </c>
      <c r="K60">
        <v>15</v>
      </c>
      <c r="L60">
        <v>2</v>
      </c>
      <c r="M60" t="b">
        <v>0</v>
      </c>
      <c r="N60" t="s">
        <v>863</v>
      </c>
      <c r="O60" t="s">
        <v>1</v>
      </c>
      <c r="P60" t="s">
        <v>1</v>
      </c>
      <c r="Q60">
        <v>5</v>
      </c>
    </row>
    <row r="61" spans="1:17" x14ac:dyDescent="0.35">
      <c r="A61">
        <v>2607</v>
      </c>
      <c r="B61">
        <v>7</v>
      </c>
      <c r="C61">
        <v>9</v>
      </c>
      <c r="D61">
        <v>-1</v>
      </c>
      <c r="E61">
        <v>-1</v>
      </c>
      <c r="F61">
        <v>-1</v>
      </c>
      <c r="G61">
        <v>-1</v>
      </c>
      <c r="H61" s="4">
        <v>45409.690972222219</v>
      </c>
      <c r="I61">
        <v>7</v>
      </c>
      <c r="J61">
        <v>0</v>
      </c>
      <c r="K61">
        <v>1</v>
      </c>
      <c r="L61">
        <v>2</v>
      </c>
      <c r="M61" t="b">
        <v>0</v>
      </c>
      <c r="N61" t="s">
        <v>863</v>
      </c>
      <c r="O61" t="s">
        <v>1</v>
      </c>
      <c r="P61" t="s">
        <v>1</v>
      </c>
      <c r="Q61">
        <v>6</v>
      </c>
    </row>
    <row r="62" spans="1:17" x14ac:dyDescent="0.35">
      <c r="A62">
        <v>2608</v>
      </c>
      <c r="B62">
        <v>4</v>
      </c>
      <c r="C62">
        <v>12</v>
      </c>
      <c r="D62">
        <v>-1</v>
      </c>
      <c r="E62">
        <v>-1</v>
      </c>
      <c r="F62">
        <v>-1</v>
      </c>
      <c r="G62">
        <v>-1</v>
      </c>
      <c r="H62" s="4">
        <v>45409.8125</v>
      </c>
      <c r="I62">
        <v>7</v>
      </c>
      <c r="J62">
        <v>0</v>
      </c>
      <c r="K62">
        <v>23</v>
      </c>
      <c r="L62">
        <v>2</v>
      </c>
      <c r="M62" t="b">
        <v>0</v>
      </c>
      <c r="N62" t="s">
        <v>863</v>
      </c>
      <c r="O62" t="s">
        <v>1</v>
      </c>
      <c r="P62" t="s">
        <v>1</v>
      </c>
      <c r="Q62">
        <v>7</v>
      </c>
    </row>
    <row r="63" spans="1:17" x14ac:dyDescent="0.35">
      <c r="A63">
        <v>2609</v>
      </c>
      <c r="B63">
        <v>17</v>
      </c>
      <c r="C63">
        <v>3</v>
      </c>
      <c r="D63">
        <v>-1</v>
      </c>
      <c r="E63">
        <v>-1</v>
      </c>
      <c r="F63">
        <v>-1</v>
      </c>
      <c r="G63">
        <v>-1</v>
      </c>
      <c r="H63" s="4">
        <v>45410.541666666664</v>
      </c>
      <c r="I63">
        <v>7</v>
      </c>
      <c r="J63">
        <v>0</v>
      </c>
      <c r="K63">
        <v>13</v>
      </c>
      <c r="L63">
        <v>2</v>
      </c>
      <c r="M63" t="b">
        <v>0</v>
      </c>
      <c r="N63" t="s">
        <v>863</v>
      </c>
      <c r="O63" t="s">
        <v>1</v>
      </c>
      <c r="P63" t="s">
        <v>1</v>
      </c>
      <c r="Q63">
        <v>8</v>
      </c>
    </row>
    <row r="64" spans="1:17" x14ac:dyDescent="0.35">
      <c r="A64">
        <v>2610</v>
      </c>
      <c r="B64">
        <v>13</v>
      </c>
      <c r="C64">
        <v>6</v>
      </c>
      <c r="D64">
        <v>-1</v>
      </c>
      <c r="E64">
        <v>-1</v>
      </c>
      <c r="F64">
        <v>-1</v>
      </c>
      <c r="G64">
        <v>-1</v>
      </c>
      <c r="H64" s="4">
        <v>45410.666666666664</v>
      </c>
      <c r="I64">
        <v>7</v>
      </c>
      <c r="J64">
        <v>0</v>
      </c>
      <c r="K64">
        <v>1</v>
      </c>
      <c r="L64">
        <v>2</v>
      </c>
      <c r="M64" t="b">
        <v>0</v>
      </c>
      <c r="N64" t="s">
        <v>863</v>
      </c>
      <c r="O64" t="s">
        <v>1</v>
      </c>
      <c r="P64" t="s">
        <v>1</v>
      </c>
      <c r="Q64">
        <v>9</v>
      </c>
    </row>
    <row r="65" spans="1:17" x14ac:dyDescent="0.35">
      <c r="A65">
        <v>2611</v>
      </c>
      <c r="B65">
        <v>1</v>
      </c>
      <c r="C65">
        <v>2</v>
      </c>
      <c r="D65">
        <v>-1</v>
      </c>
      <c r="E65">
        <v>-1</v>
      </c>
      <c r="F65">
        <v>-1</v>
      </c>
      <c r="G65">
        <v>-1</v>
      </c>
      <c r="H65" s="4">
        <v>45414.8125</v>
      </c>
      <c r="I65">
        <v>8</v>
      </c>
      <c r="J65">
        <v>0</v>
      </c>
      <c r="K65">
        <v>19</v>
      </c>
      <c r="L65">
        <v>2</v>
      </c>
      <c r="M65" t="b">
        <v>1</v>
      </c>
      <c r="N65" t="s">
        <v>863</v>
      </c>
      <c r="O65" t="s">
        <v>1</v>
      </c>
      <c r="P65" t="s">
        <v>1</v>
      </c>
      <c r="Q65">
        <v>1</v>
      </c>
    </row>
    <row r="66" spans="1:17" x14ac:dyDescent="0.35">
      <c r="A66">
        <v>2612</v>
      </c>
      <c r="B66">
        <v>9</v>
      </c>
      <c r="C66">
        <v>8</v>
      </c>
      <c r="D66">
        <v>-1</v>
      </c>
      <c r="E66">
        <v>-1</v>
      </c>
      <c r="F66">
        <v>-1</v>
      </c>
      <c r="G66">
        <v>-1</v>
      </c>
      <c r="H66" s="4">
        <v>45415.819444444445</v>
      </c>
      <c r="I66">
        <v>8</v>
      </c>
      <c r="J66">
        <v>0</v>
      </c>
      <c r="K66">
        <v>1</v>
      </c>
      <c r="L66">
        <v>2</v>
      </c>
      <c r="M66" t="b">
        <v>0</v>
      </c>
      <c r="N66" t="s">
        <v>863</v>
      </c>
      <c r="O66" t="s">
        <v>1</v>
      </c>
      <c r="P66" t="s">
        <v>1</v>
      </c>
      <c r="Q66">
        <v>2</v>
      </c>
    </row>
    <row r="67" spans="1:17" x14ac:dyDescent="0.35">
      <c r="A67">
        <v>2613</v>
      </c>
      <c r="B67">
        <v>6</v>
      </c>
      <c r="C67">
        <v>18</v>
      </c>
      <c r="D67">
        <v>-1</v>
      </c>
      <c r="E67">
        <v>-1</v>
      </c>
      <c r="F67">
        <v>-1</v>
      </c>
      <c r="G67">
        <v>-1</v>
      </c>
      <c r="H67" s="4">
        <v>45416.572916666664</v>
      </c>
      <c r="I67">
        <v>8</v>
      </c>
      <c r="J67">
        <v>0</v>
      </c>
      <c r="K67">
        <v>8</v>
      </c>
      <c r="L67">
        <v>2</v>
      </c>
      <c r="M67" t="b">
        <v>0</v>
      </c>
      <c r="N67" t="s">
        <v>863</v>
      </c>
      <c r="O67" t="s">
        <v>1</v>
      </c>
      <c r="P67" t="s">
        <v>1</v>
      </c>
      <c r="Q67">
        <v>3</v>
      </c>
    </row>
    <row r="68" spans="1:17" x14ac:dyDescent="0.35">
      <c r="A68">
        <v>2614</v>
      </c>
      <c r="B68">
        <v>14</v>
      </c>
      <c r="C68">
        <v>15</v>
      </c>
      <c r="D68">
        <v>-1</v>
      </c>
      <c r="E68">
        <v>-1</v>
      </c>
      <c r="F68">
        <v>-1</v>
      </c>
      <c r="G68">
        <v>-1</v>
      </c>
      <c r="H68" s="4">
        <v>45416.690972222219</v>
      </c>
      <c r="I68">
        <v>8</v>
      </c>
      <c r="J68">
        <v>0</v>
      </c>
      <c r="K68">
        <v>2</v>
      </c>
      <c r="L68">
        <v>2</v>
      </c>
      <c r="M68" t="b">
        <v>0</v>
      </c>
      <c r="N68" t="s">
        <v>863</v>
      </c>
      <c r="O68" t="s">
        <v>1</v>
      </c>
      <c r="P68" t="s">
        <v>1</v>
      </c>
      <c r="Q68">
        <v>4</v>
      </c>
    </row>
    <row r="69" spans="1:17" x14ac:dyDescent="0.35">
      <c r="A69">
        <v>2615</v>
      </c>
      <c r="B69">
        <v>16</v>
      </c>
      <c r="C69">
        <v>7</v>
      </c>
      <c r="D69">
        <v>-1</v>
      </c>
      <c r="E69">
        <v>-1</v>
      </c>
      <c r="F69">
        <v>-1</v>
      </c>
      <c r="G69">
        <v>-1</v>
      </c>
      <c r="H69" s="4">
        <v>45416.8125</v>
      </c>
      <c r="I69">
        <v>8</v>
      </c>
      <c r="J69">
        <v>0</v>
      </c>
      <c r="K69">
        <v>1</v>
      </c>
      <c r="L69">
        <v>2</v>
      </c>
      <c r="M69" t="b">
        <v>0</v>
      </c>
      <c r="N69" t="s">
        <v>863</v>
      </c>
      <c r="O69" t="s">
        <v>1</v>
      </c>
      <c r="P69" t="s">
        <v>1</v>
      </c>
      <c r="Q69">
        <v>5</v>
      </c>
    </row>
    <row r="70" spans="1:17" x14ac:dyDescent="0.35">
      <c r="A70">
        <v>2616</v>
      </c>
      <c r="B70">
        <v>3</v>
      </c>
      <c r="C70">
        <v>10</v>
      </c>
      <c r="D70">
        <v>-1</v>
      </c>
      <c r="E70">
        <v>-1</v>
      </c>
      <c r="F70">
        <v>-1</v>
      </c>
      <c r="G70">
        <v>-1</v>
      </c>
      <c r="H70" s="4">
        <v>45416.840277777781</v>
      </c>
      <c r="I70">
        <v>8</v>
      </c>
      <c r="J70">
        <v>0</v>
      </c>
      <c r="K70">
        <v>23</v>
      </c>
      <c r="L70">
        <v>2</v>
      </c>
      <c r="M70" t="b">
        <v>0</v>
      </c>
      <c r="N70" t="s">
        <v>863</v>
      </c>
      <c r="O70" t="s">
        <v>1</v>
      </c>
      <c r="P70" t="s">
        <v>1</v>
      </c>
      <c r="Q70">
        <v>6</v>
      </c>
    </row>
    <row r="71" spans="1:17" x14ac:dyDescent="0.35">
      <c r="A71">
        <v>2617</v>
      </c>
      <c r="B71">
        <v>11</v>
      </c>
      <c r="C71">
        <v>4</v>
      </c>
      <c r="D71">
        <v>-1</v>
      </c>
      <c r="E71">
        <v>-1</v>
      </c>
      <c r="F71">
        <v>-1</v>
      </c>
      <c r="G71">
        <v>-1</v>
      </c>
      <c r="H71" s="4">
        <v>45417.541666666664</v>
      </c>
      <c r="I71">
        <v>8</v>
      </c>
      <c r="J71">
        <v>0</v>
      </c>
      <c r="K71">
        <v>1</v>
      </c>
      <c r="L71">
        <v>2</v>
      </c>
      <c r="M71" t="b">
        <v>0</v>
      </c>
      <c r="N71" t="s">
        <v>863</v>
      </c>
      <c r="O71" t="s">
        <v>1</v>
      </c>
      <c r="P71" t="s">
        <v>1</v>
      </c>
      <c r="Q71">
        <v>7</v>
      </c>
    </row>
    <row r="72" spans="1:17" x14ac:dyDescent="0.35">
      <c r="A72">
        <v>2618</v>
      </c>
      <c r="B72">
        <v>12</v>
      </c>
      <c r="C72">
        <v>13</v>
      </c>
      <c r="D72">
        <v>-1</v>
      </c>
      <c r="E72">
        <v>-1</v>
      </c>
      <c r="F72">
        <v>-1</v>
      </c>
      <c r="G72">
        <v>-1</v>
      </c>
      <c r="H72" s="4">
        <v>45417.666666666664</v>
      </c>
      <c r="I72">
        <v>8</v>
      </c>
      <c r="J72">
        <v>0</v>
      </c>
      <c r="K72">
        <v>2</v>
      </c>
      <c r="L72">
        <v>2</v>
      </c>
      <c r="M72" t="b">
        <v>0</v>
      </c>
      <c r="N72" t="s">
        <v>863</v>
      </c>
      <c r="O72" t="s">
        <v>1</v>
      </c>
      <c r="P72" t="s">
        <v>1</v>
      </c>
      <c r="Q72">
        <v>8</v>
      </c>
    </row>
    <row r="73" spans="1:17" x14ac:dyDescent="0.35">
      <c r="A73">
        <v>2619</v>
      </c>
      <c r="B73">
        <v>5</v>
      </c>
      <c r="C73">
        <v>17</v>
      </c>
      <c r="D73">
        <v>-1</v>
      </c>
      <c r="E73">
        <v>-1</v>
      </c>
      <c r="F73">
        <v>-1</v>
      </c>
      <c r="G73">
        <v>-1</v>
      </c>
      <c r="H73" s="4">
        <v>45417.798611111109</v>
      </c>
      <c r="I73">
        <v>8</v>
      </c>
      <c r="J73">
        <v>0</v>
      </c>
      <c r="K73">
        <v>4</v>
      </c>
      <c r="L73">
        <v>2</v>
      </c>
      <c r="M73" t="b">
        <v>0</v>
      </c>
      <c r="N73" t="s">
        <v>863</v>
      </c>
      <c r="O73" t="s">
        <v>1</v>
      </c>
      <c r="P73" t="s">
        <v>1</v>
      </c>
      <c r="Q73">
        <v>9</v>
      </c>
    </row>
    <row r="74" spans="1:17" x14ac:dyDescent="0.35">
      <c r="A74">
        <v>2620</v>
      </c>
      <c r="B74">
        <v>9</v>
      </c>
      <c r="C74">
        <v>16</v>
      </c>
      <c r="D74">
        <v>-1</v>
      </c>
      <c r="E74">
        <v>-1</v>
      </c>
      <c r="F74">
        <v>-1</v>
      </c>
      <c r="G74">
        <v>-1</v>
      </c>
      <c r="H74" s="4">
        <v>45421.8125</v>
      </c>
      <c r="I74">
        <v>9</v>
      </c>
      <c r="J74">
        <v>0</v>
      </c>
      <c r="K74">
        <v>1</v>
      </c>
      <c r="L74">
        <v>2</v>
      </c>
      <c r="M74" t="b">
        <v>1</v>
      </c>
      <c r="N74" t="s">
        <v>863</v>
      </c>
      <c r="O74" t="s">
        <v>1</v>
      </c>
      <c r="P74" t="s">
        <v>1</v>
      </c>
      <c r="Q74">
        <v>1</v>
      </c>
    </row>
    <row r="75" spans="1:17" x14ac:dyDescent="0.35">
      <c r="A75">
        <v>2621</v>
      </c>
      <c r="B75">
        <v>7</v>
      </c>
      <c r="C75">
        <v>2</v>
      </c>
      <c r="D75">
        <v>-1</v>
      </c>
      <c r="E75">
        <v>-1</v>
      </c>
      <c r="F75">
        <v>-1</v>
      </c>
      <c r="G75">
        <v>-1</v>
      </c>
      <c r="H75" s="4">
        <v>45422.798611111109</v>
      </c>
      <c r="I75">
        <v>9</v>
      </c>
      <c r="J75">
        <v>0</v>
      </c>
      <c r="K75">
        <v>11</v>
      </c>
      <c r="L75">
        <v>2</v>
      </c>
      <c r="M75" t="b">
        <v>0</v>
      </c>
      <c r="N75" t="s">
        <v>863</v>
      </c>
      <c r="O75" t="s">
        <v>1</v>
      </c>
      <c r="P75" t="s">
        <v>1</v>
      </c>
      <c r="Q75">
        <v>2</v>
      </c>
    </row>
    <row r="76" spans="1:17" x14ac:dyDescent="0.35">
      <c r="A76">
        <v>2622</v>
      </c>
      <c r="B76">
        <v>4</v>
      </c>
      <c r="C76">
        <v>6</v>
      </c>
      <c r="D76">
        <v>-1</v>
      </c>
      <c r="E76">
        <v>-1</v>
      </c>
      <c r="F76">
        <v>-1</v>
      </c>
      <c r="G76">
        <v>-1</v>
      </c>
      <c r="H76" s="4">
        <v>45422.847222222219</v>
      </c>
      <c r="I76">
        <v>9</v>
      </c>
      <c r="J76">
        <v>0</v>
      </c>
      <c r="K76">
        <v>23</v>
      </c>
      <c r="L76">
        <v>2</v>
      </c>
      <c r="M76" t="b">
        <v>0</v>
      </c>
      <c r="N76" t="s">
        <v>863</v>
      </c>
      <c r="O76" t="s">
        <v>1</v>
      </c>
      <c r="P76" t="s">
        <v>1</v>
      </c>
      <c r="Q76">
        <v>3</v>
      </c>
    </row>
    <row r="77" spans="1:17" x14ac:dyDescent="0.35">
      <c r="A77">
        <v>2623</v>
      </c>
      <c r="B77">
        <v>13</v>
      </c>
      <c r="C77">
        <v>14</v>
      </c>
      <c r="D77">
        <v>-1</v>
      </c>
      <c r="E77">
        <v>-1</v>
      </c>
      <c r="F77">
        <v>-1</v>
      </c>
      <c r="G77">
        <v>-1</v>
      </c>
      <c r="H77" s="4">
        <v>45423.572916666664</v>
      </c>
      <c r="I77">
        <v>9</v>
      </c>
      <c r="J77">
        <v>0</v>
      </c>
      <c r="K77">
        <v>3</v>
      </c>
      <c r="L77">
        <v>2</v>
      </c>
      <c r="M77" t="b">
        <v>0</v>
      </c>
      <c r="N77" t="s">
        <v>863</v>
      </c>
      <c r="O77" t="s">
        <v>1</v>
      </c>
      <c r="P77" t="s">
        <v>1</v>
      </c>
      <c r="Q77">
        <v>4</v>
      </c>
    </row>
    <row r="78" spans="1:17" x14ac:dyDescent="0.35">
      <c r="A78">
        <v>2624</v>
      </c>
      <c r="B78">
        <v>10</v>
      </c>
      <c r="C78">
        <v>18</v>
      </c>
      <c r="D78">
        <v>-1</v>
      </c>
      <c r="E78">
        <v>-1</v>
      </c>
      <c r="F78">
        <v>-1</v>
      </c>
      <c r="G78">
        <v>-1</v>
      </c>
      <c r="H78" s="4">
        <v>45423.690972222219</v>
      </c>
      <c r="I78">
        <v>9</v>
      </c>
      <c r="J78">
        <v>0</v>
      </c>
      <c r="K78">
        <v>2</v>
      </c>
      <c r="L78">
        <v>2</v>
      </c>
      <c r="M78" t="b">
        <v>0</v>
      </c>
      <c r="N78" t="s">
        <v>863</v>
      </c>
      <c r="O78" t="s">
        <v>1</v>
      </c>
      <c r="P78" t="s">
        <v>1</v>
      </c>
      <c r="Q78">
        <v>5</v>
      </c>
    </row>
    <row r="79" spans="1:17" x14ac:dyDescent="0.35">
      <c r="A79">
        <v>2625</v>
      </c>
      <c r="B79">
        <v>17</v>
      </c>
      <c r="C79">
        <v>15</v>
      </c>
      <c r="D79">
        <v>-1</v>
      </c>
      <c r="E79">
        <v>-1</v>
      </c>
      <c r="F79">
        <v>-1</v>
      </c>
      <c r="G79">
        <v>-1</v>
      </c>
      <c r="H79" s="4">
        <v>45423.8125</v>
      </c>
      <c r="I79">
        <v>9</v>
      </c>
      <c r="J79">
        <v>0</v>
      </c>
      <c r="K79">
        <v>12</v>
      </c>
      <c r="L79">
        <v>2</v>
      </c>
      <c r="M79" t="b">
        <v>0</v>
      </c>
      <c r="N79" t="s">
        <v>863</v>
      </c>
      <c r="O79" t="s">
        <v>1</v>
      </c>
      <c r="P79" t="s">
        <v>1</v>
      </c>
      <c r="Q79">
        <v>6</v>
      </c>
    </row>
    <row r="80" spans="1:17" x14ac:dyDescent="0.35">
      <c r="A80">
        <v>2626</v>
      </c>
      <c r="B80">
        <v>11</v>
      </c>
      <c r="C80">
        <v>12</v>
      </c>
      <c r="D80">
        <v>-1</v>
      </c>
      <c r="E80">
        <v>-1</v>
      </c>
      <c r="F80">
        <v>-1</v>
      </c>
      <c r="G80">
        <v>-1</v>
      </c>
      <c r="H80" s="4">
        <v>45423.8125</v>
      </c>
      <c r="I80">
        <v>9</v>
      </c>
      <c r="J80">
        <v>0</v>
      </c>
      <c r="K80">
        <v>1</v>
      </c>
      <c r="L80">
        <v>2</v>
      </c>
      <c r="M80" t="b">
        <v>0</v>
      </c>
      <c r="N80" t="s">
        <v>863</v>
      </c>
      <c r="O80" t="s">
        <v>1</v>
      </c>
      <c r="P80" t="s">
        <v>1</v>
      </c>
      <c r="Q80">
        <v>7</v>
      </c>
    </row>
    <row r="81" spans="1:17" x14ac:dyDescent="0.35">
      <c r="A81">
        <v>2627</v>
      </c>
      <c r="B81">
        <v>8</v>
      </c>
      <c r="C81">
        <v>3</v>
      </c>
      <c r="D81">
        <v>-1</v>
      </c>
      <c r="E81">
        <v>-1</v>
      </c>
      <c r="F81">
        <v>-1</v>
      </c>
      <c r="G81">
        <v>-1</v>
      </c>
      <c r="H81" s="4">
        <v>45424.541666666664</v>
      </c>
      <c r="I81">
        <v>9</v>
      </c>
      <c r="J81">
        <v>0</v>
      </c>
      <c r="K81">
        <v>2</v>
      </c>
      <c r="L81">
        <v>2</v>
      </c>
      <c r="M81" t="b">
        <v>0</v>
      </c>
      <c r="N81" t="s">
        <v>863</v>
      </c>
      <c r="O81" t="s">
        <v>1</v>
      </c>
      <c r="P81" t="s">
        <v>1</v>
      </c>
      <c r="Q81">
        <v>8</v>
      </c>
    </row>
    <row r="82" spans="1:17" x14ac:dyDescent="0.35">
      <c r="A82">
        <v>2628</v>
      </c>
      <c r="B82">
        <v>1</v>
      </c>
      <c r="C82">
        <v>5</v>
      </c>
      <c r="D82">
        <v>-1</v>
      </c>
      <c r="E82">
        <v>-1</v>
      </c>
      <c r="F82">
        <v>-1</v>
      </c>
      <c r="G82">
        <v>-1</v>
      </c>
      <c r="H82" s="4">
        <v>45424.666666666664</v>
      </c>
      <c r="I82">
        <v>9</v>
      </c>
      <c r="J82">
        <v>0</v>
      </c>
      <c r="K82">
        <v>19</v>
      </c>
      <c r="L82">
        <v>2</v>
      </c>
      <c r="M82" t="b">
        <v>0</v>
      </c>
      <c r="N82" t="s">
        <v>863</v>
      </c>
      <c r="O82" t="s">
        <v>1</v>
      </c>
      <c r="P82" t="s">
        <v>1</v>
      </c>
      <c r="Q82">
        <v>9</v>
      </c>
    </row>
    <row r="83" spans="1:17" x14ac:dyDescent="0.35">
      <c r="A83">
        <v>2629</v>
      </c>
      <c r="B83">
        <v>17</v>
      </c>
      <c r="C83">
        <v>7</v>
      </c>
      <c r="D83">
        <v>-1</v>
      </c>
      <c r="E83">
        <v>-1</v>
      </c>
      <c r="F83">
        <v>-1</v>
      </c>
      <c r="G83">
        <v>-1</v>
      </c>
      <c r="H83" s="4">
        <v>45428.8125</v>
      </c>
      <c r="I83">
        <v>10</v>
      </c>
      <c r="J83">
        <v>0</v>
      </c>
      <c r="K83">
        <v>12</v>
      </c>
      <c r="L83">
        <v>2</v>
      </c>
      <c r="M83" t="b">
        <v>1</v>
      </c>
      <c r="N83" t="s">
        <v>863</v>
      </c>
      <c r="O83" t="s">
        <v>1</v>
      </c>
      <c r="P83" t="s">
        <v>1</v>
      </c>
      <c r="Q83">
        <v>1</v>
      </c>
    </row>
    <row r="84" spans="1:17" x14ac:dyDescent="0.35">
      <c r="A84">
        <v>2630</v>
      </c>
      <c r="B84">
        <v>6</v>
      </c>
      <c r="C84">
        <v>9</v>
      </c>
      <c r="D84">
        <v>-1</v>
      </c>
      <c r="E84">
        <v>-1</v>
      </c>
      <c r="F84">
        <v>-1</v>
      </c>
      <c r="G84">
        <v>-1</v>
      </c>
      <c r="H84" s="4">
        <v>45429.819444444445</v>
      </c>
      <c r="I84">
        <v>10</v>
      </c>
      <c r="J84">
        <v>0</v>
      </c>
      <c r="K84">
        <v>8</v>
      </c>
      <c r="L84">
        <v>2</v>
      </c>
      <c r="M84" t="b">
        <v>0</v>
      </c>
      <c r="N84" t="s">
        <v>863</v>
      </c>
      <c r="O84" t="s">
        <v>1</v>
      </c>
      <c r="P84" t="s">
        <v>1</v>
      </c>
      <c r="Q84">
        <v>2</v>
      </c>
    </row>
    <row r="85" spans="1:17" x14ac:dyDescent="0.35">
      <c r="A85">
        <v>2631</v>
      </c>
      <c r="B85">
        <v>8</v>
      </c>
      <c r="C85">
        <v>1</v>
      </c>
      <c r="D85">
        <v>-1</v>
      </c>
      <c r="E85">
        <v>-1</v>
      </c>
      <c r="F85">
        <v>-1</v>
      </c>
      <c r="G85">
        <v>-1</v>
      </c>
      <c r="H85" s="4">
        <v>45430.572916666664</v>
      </c>
      <c r="I85">
        <v>10</v>
      </c>
      <c r="J85">
        <v>0</v>
      </c>
      <c r="K85">
        <v>1</v>
      </c>
      <c r="L85">
        <v>2</v>
      </c>
      <c r="M85" t="b">
        <v>0</v>
      </c>
      <c r="N85" t="s">
        <v>863</v>
      </c>
      <c r="O85" t="s">
        <v>1</v>
      </c>
      <c r="P85" t="s">
        <v>1</v>
      </c>
      <c r="Q85">
        <v>3</v>
      </c>
    </row>
    <row r="86" spans="1:17" x14ac:dyDescent="0.35">
      <c r="A86">
        <v>2632</v>
      </c>
      <c r="B86">
        <v>18</v>
      </c>
      <c r="C86">
        <v>12</v>
      </c>
      <c r="D86">
        <v>-1</v>
      </c>
      <c r="E86">
        <v>-1</v>
      </c>
      <c r="F86">
        <v>-1</v>
      </c>
      <c r="G86">
        <v>-1</v>
      </c>
      <c r="H86" s="4">
        <v>45430.690972222219</v>
      </c>
      <c r="I86">
        <v>10</v>
      </c>
      <c r="J86">
        <v>0</v>
      </c>
      <c r="K86">
        <v>17</v>
      </c>
      <c r="L86">
        <v>2</v>
      </c>
      <c r="M86" t="b">
        <v>0</v>
      </c>
      <c r="N86" t="s">
        <v>863</v>
      </c>
      <c r="O86" t="s">
        <v>1</v>
      </c>
      <c r="P86" t="s">
        <v>1</v>
      </c>
      <c r="Q86">
        <v>4</v>
      </c>
    </row>
    <row r="87" spans="1:17" x14ac:dyDescent="0.35">
      <c r="A87">
        <v>2633</v>
      </c>
      <c r="B87">
        <v>5</v>
      </c>
      <c r="C87">
        <v>11</v>
      </c>
      <c r="D87">
        <v>-1</v>
      </c>
      <c r="E87">
        <v>-1</v>
      </c>
      <c r="F87">
        <v>-1</v>
      </c>
      <c r="G87">
        <v>-1</v>
      </c>
      <c r="H87" s="4">
        <v>45430.8125</v>
      </c>
      <c r="I87">
        <v>10</v>
      </c>
      <c r="J87">
        <v>0</v>
      </c>
      <c r="K87">
        <v>4</v>
      </c>
      <c r="L87">
        <v>2</v>
      </c>
      <c r="M87" t="b">
        <v>0</v>
      </c>
      <c r="N87" t="s">
        <v>863</v>
      </c>
      <c r="O87" t="s">
        <v>1</v>
      </c>
      <c r="P87" t="s">
        <v>1</v>
      </c>
      <c r="Q87">
        <v>5</v>
      </c>
    </row>
    <row r="88" spans="1:17" x14ac:dyDescent="0.35">
      <c r="A88">
        <v>2634</v>
      </c>
      <c r="B88">
        <v>14</v>
      </c>
      <c r="C88">
        <v>4</v>
      </c>
      <c r="D88">
        <v>-1</v>
      </c>
      <c r="E88">
        <v>-1</v>
      </c>
      <c r="F88">
        <v>-1</v>
      </c>
      <c r="G88">
        <v>-1</v>
      </c>
      <c r="H88" s="4">
        <v>45430.8125</v>
      </c>
      <c r="I88">
        <v>10</v>
      </c>
      <c r="J88">
        <v>0</v>
      </c>
      <c r="K88">
        <v>2</v>
      </c>
      <c r="L88">
        <v>2</v>
      </c>
      <c r="M88" t="b">
        <v>0</v>
      </c>
      <c r="N88" t="s">
        <v>863</v>
      </c>
      <c r="O88" t="s">
        <v>1</v>
      </c>
      <c r="P88" t="s">
        <v>1</v>
      </c>
      <c r="Q88">
        <v>6</v>
      </c>
    </row>
    <row r="89" spans="1:17" x14ac:dyDescent="0.35">
      <c r="A89">
        <v>2635</v>
      </c>
      <c r="B89">
        <v>10</v>
      </c>
      <c r="C89">
        <v>15</v>
      </c>
      <c r="D89">
        <v>-1</v>
      </c>
      <c r="E89">
        <v>-1</v>
      </c>
      <c r="F89">
        <v>-1</v>
      </c>
      <c r="G89">
        <v>-1</v>
      </c>
      <c r="H89" s="4">
        <v>45431.548611111109</v>
      </c>
      <c r="I89">
        <v>10</v>
      </c>
      <c r="J89">
        <v>0</v>
      </c>
      <c r="K89">
        <v>2</v>
      </c>
      <c r="L89">
        <v>2</v>
      </c>
      <c r="M89" t="b">
        <v>0</v>
      </c>
      <c r="N89" t="s">
        <v>863</v>
      </c>
      <c r="O89" t="s">
        <v>1</v>
      </c>
      <c r="P89" t="s">
        <v>1</v>
      </c>
      <c r="Q89">
        <v>7</v>
      </c>
    </row>
    <row r="90" spans="1:17" x14ac:dyDescent="0.35">
      <c r="A90">
        <v>2636</v>
      </c>
      <c r="B90">
        <v>2</v>
      </c>
      <c r="C90">
        <v>13</v>
      </c>
      <c r="D90">
        <v>-1</v>
      </c>
      <c r="E90">
        <v>-1</v>
      </c>
      <c r="F90">
        <v>-1</v>
      </c>
      <c r="G90">
        <v>-1</v>
      </c>
      <c r="H90" s="4">
        <v>45431.638888888891</v>
      </c>
      <c r="I90">
        <v>10</v>
      </c>
      <c r="J90">
        <v>0</v>
      </c>
      <c r="K90">
        <v>19</v>
      </c>
      <c r="L90">
        <v>2</v>
      </c>
      <c r="M90" t="b">
        <v>0</v>
      </c>
      <c r="N90" t="s">
        <v>863</v>
      </c>
      <c r="O90" t="s">
        <v>1</v>
      </c>
      <c r="P90" t="s">
        <v>1</v>
      </c>
      <c r="Q90">
        <v>8</v>
      </c>
    </row>
    <row r="91" spans="1:17" x14ac:dyDescent="0.35">
      <c r="A91">
        <v>2637</v>
      </c>
      <c r="B91">
        <v>3</v>
      </c>
      <c r="C91">
        <v>16</v>
      </c>
      <c r="D91">
        <v>-1</v>
      </c>
      <c r="E91">
        <v>-1</v>
      </c>
      <c r="F91">
        <v>-1</v>
      </c>
      <c r="G91">
        <v>-1</v>
      </c>
      <c r="H91" s="4">
        <v>45431.763888888891</v>
      </c>
      <c r="I91">
        <v>10</v>
      </c>
      <c r="J91">
        <v>0</v>
      </c>
      <c r="K91">
        <v>23</v>
      </c>
      <c r="L91">
        <v>2</v>
      </c>
      <c r="M91" t="b">
        <v>0</v>
      </c>
      <c r="N91" t="s">
        <v>863</v>
      </c>
      <c r="O91" t="s">
        <v>1</v>
      </c>
      <c r="P91" t="s">
        <v>1</v>
      </c>
      <c r="Q91">
        <v>9</v>
      </c>
    </row>
    <row r="92" spans="1:17" x14ac:dyDescent="0.35">
      <c r="A92">
        <v>2638</v>
      </c>
      <c r="B92">
        <v>12</v>
      </c>
      <c r="C92">
        <v>6</v>
      </c>
      <c r="D92">
        <v>-1</v>
      </c>
      <c r="E92">
        <v>-1</v>
      </c>
      <c r="F92">
        <v>-1</v>
      </c>
      <c r="G92">
        <v>-1</v>
      </c>
      <c r="H92" s="4">
        <v>45435.8125</v>
      </c>
      <c r="I92">
        <v>11</v>
      </c>
      <c r="J92">
        <v>0</v>
      </c>
      <c r="K92">
        <v>2</v>
      </c>
      <c r="L92">
        <v>2</v>
      </c>
      <c r="M92" t="b">
        <v>1</v>
      </c>
      <c r="N92" t="s">
        <v>863</v>
      </c>
      <c r="O92" t="s">
        <v>1</v>
      </c>
      <c r="P92" t="s">
        <v>1</v>
      </c>
      <c r="Q92">
        <v>1</v>
      </c>
    </row>
    <row r="93" spans="1:17" x14ac:dyDescent="0.35">
      <c r="A93">
        <v>2639</v>
      </c>
      <c r="B93">
        <v>4</v>
      </c>
      <c r="C93">
        <v>8</v>
      </c>
      <c r="D93">
        <v>-1</v>
      </c>
      <c r="E93">
        <v>-1</v>
      </c>
      <c r="F93">
        <v>-1</v>
      </c>
      <c r="G93">
        <v>-1</v>
      </c>
      <c r="H93" s="4">
        <v>45436.840277777781</v>
      </c>
      <c r="I93">
        <v>11</v>
      </c>
      <c r="J93">
        <v>0</v>
      </c>
      <c r="K93">
        <v>23</v>
      </c>
      <c r="L93">
        <v>2</v>
      </c>
      <c r="M93" t="b">
        <v>0</v>
      </c>
      <c r="N93" t="s">
        <v>863</v>
      </c>
      <c r="O93" t="s">
        <v>1</v>
      </c>
      <c r="P93" t="s">
        <v>1</v>
      </c>
      <c r="Q93">
        <v>2</v>
      </c>
    </row>
    <row r="94" spans="1:17" x14ac:dyDescent="0.35">
      <c r="A94">
        <v>2640</v>
      </c>
      <c r="B94">
        <v>9</v>
      </c>
      <c r="C94">
        <v>17</v>
      </c>
      <c r="D94">
        <v>-1</v>
      </c>
      <c r="E94">
        <v>-1</v>
      </c>
      <c r="F94">
        <v>-1</v>
      </c>
      <c r="G94">
        <v>-1</v>
      </c>
      <c r="H94" s="4">
        <v>45437.572916666664</v>
      </c>
      <c r="I94">
        <v>11</v>
      </c>
      <c r="J94">
        <v>0</v>
      </c>
      <c r="K94">
        <v>2</v>
      </c>
      <c r="L94">
        <v>2</v>
      </c>
      <c r="M94" t="b">
        <v>0</v>
      </c>
      <c r="N94" t="s">
        <v>863</v>
      </c>
      <c r="O94" t="s">
        <v>1</v>
      </c>
      <c r="P94" t="s">
        <v>1</v>
      </c>
      <c r="Q94">
        <v>3</v>
      </c>
    </row>
    <row r="95" spans="1:17" x14ac:dyDescent="0.35">
      <c r="A95">
        <v>2641</v>
      </c>
      <c r="B95">
        <v>15</v>
      </c>
      <c r="C95">
        <v>2</v>
      </c>
      <c r="D95">
        <v>-1</v>
      </c>
      <c r="E95">
        <v>-1</v>
      </c>
      <c r="F95">
        <v>-1</v>
      </c>
      <c r="G95">
        <v>-1</v>
      </c>
      <c r="H95" s="4">
        <v>45437.572916666664</v>
      </c>
      <c r="I95">
        <v>11</v>
      </c>
      <c r="J95">
        <v>0</v>
      </c>
      <c r="K95">
        <v>15</v>
      </c>
      <c r="L95">
        <v>2</v>
      </c>
      <c r="M95" t="b">
        <v>0</v>
      </c>
      <c r="N95" t="s">
        <v>863</v>
      </c>
      <c r="O95" t="s">
        <v>1</v>
      </c>
      <c r="P95" t="s">
        <v>1</v>
      </c>
      <c r="Q95">
        <v>4</v>
      </c>
    </row>
    <row r="96" spans="1:17" x14ac:dyDescent="0.35">
      <c r="A96">
        <v>2642</v>
      </c>
      <c r="B96">
        <v>7</v>
      </c>
      <c r="C96">
        <v>18</v>
      </c>
      <c r="D96">
        <v>-1</v>
      </c>
      <c r="E96">
        <v>-1</v>
      </c>
      <c r="F96">
        <v>-1</v>
      </c>
      <c r="G96">
        <v>-1</v>
      </c>
      <c r="H96" s="4">
        <v>45437.690972222219</v>
      </c>
      <c r="I96">
        <v>11</v>
      </c>
      <c r="J96">
        <v>0</v>
      </c>
      <c r="K96">
        <v>11</v>
      </c>
      <c r="L96">
        <v>2</v>
      </c>
      <c r="M96" t="b">
        <v>0</v>
      </c>
      <c r="N96" t="s">
        <v>863</v>
      </c>
      <c r="O96" t="s">
        <v>1</v>
      </c>
      <c r="P96" t="s">
        <v>1</v>
      </c>
      <c r="Q96">
        <v>5</v>
      </c>
    </row>
    <row r="97" spans="1:17" x14ac:dyDescent="0.35">
      <c r="A97">
        <v>2643</v>
      </c>
      <c r="B97">
        <v>11</v>
      </c>
      <c r="C97">
        <v>10</v>
      </c>
      <c r="D97">
        <v>-1</v>
      </c>
      <c r="E97">
        <v>-1</v>
      </c>
      <c r="F97">
        <v>-1</v>
      </c>
      <c r="G97">
        <v>-1</v>
      </c>
      <c r="H97" s="4">
        <v>45437.819444444445</v>
      </c>
      <c r="I97">
        <v>11</v>
      </c>
      <c r="J97">
        <v>0</v>
      </c>
      <c r="K97">
        <v>1</v>
      </c>
      <c r="L97">
        <v>2</v>
      </c>
      <c r="M97" t="b">
        <v>0</v>
      </c>
      <c r="N97" t="s">
        <v>863</v>
      </c>
      <c r="O97" t="s">
        <v>1</v>
      </c>
      <c r="P97" t="s">
        <v>1</v>
      </c>
      <c r="Q97">
        <v>6</v>
      </c>
    </row>
    <row r="98" spans="1:17" x14ac:dyDescent="0.35">
      <c r="A98">
        <v>2644</v>
      </c>
      <c r="B98">
        <v>13</v>
      </c>
      <c r="C98">
        <v>5</v>
      </c>
      <c r="D98">
        <v>-1</v>
      </c>
      <c r="E98">
        <v>-1</v>
      </c>
      <c r="F98">
        <v>-1</v>
      </c>
      <c r="G98">
        <v>-1</v>
      </c>
      <c r="H98" s="4">
        <v>45438.548611111109</v>
      </c>
      <c r="I98">
        <v>11</v>
      </c>
      <c r="J98">
        <v>0</v>
      </c>
      <c r="K98">
        <v>2</v>
      </c>
      <c r="L98">
        <v>2</v>
      </c>
      <c r="M98" t="b">
        <v>0</v>
      </c>
      <c r="N98" t="s">
        <v>863</v>
      </c>
      <c r="O98" t="s">
        <v>1</v>
      </c>
      <c r="P98" t="s">
        <v>1</v>
      </c>
      <c r="Q98">
        <v>7</v>
      </c>
    </row>
    <row r="99" spans="1:17" x14ac:dyDescent="0.35">
      <c r="A99">
        <v>2645</v>
      </c>
      <c r="B99">
        <v>16</v>
      </c>
      <c r="C99">
        <v>14</v>
      </c>
      <c r="D99">
        <v>-1</v>
      </c>
      <c r="E99">
        <v>-1</v>
      </c>
      <c r="F99">
        <v>-1</v>
      </c>
      <c r="G99">
        <v>-1</v>
      </c>
      <c r="H99" s="4">
        <v>45438.638888888891</v>
      </c>
      <c r="I99">
        <v>11</v>
      </c>
      <c r="J99">
        <v>0</v>
      </c>
      <c r="K99">
        <v>1</v>
      </c>
      <c r="L99">
        <v>2</v>
      </c>
      <c r="M99" t="b">
        <v>0</v>
      </c>
      <c r="N99" t="s">
        <v>863</v>
      </c>
      <c r="O99" t="s">
        <v>1</v>
      </c>
      <c r="P99" t="s">
        <v>1</v>
      </c>
      <c r="Q99">
        <v>8</v>
      </c>
    </row>
    <row r="100" spans="1:17" x14ac:dyDescent="0.35">
      <c r="A100">
        <v>2646</v>
      </c>
      <c r="B100">
        <v>1</v>
      </c>
      <c r="C100">
        <v>3</v>
      </c>
      <c r="D100">
        <v>-1</v>
      </c>
      <c r="E100">
        <v>-1</v>
      </c>
      <c r="F100">
        <v>-1</v>
      </c>
      <c r="G100">
        <v>-1</v>
      </c>
      <c r="H100" s="4">
        <v>45438.694444444445</v>
      </c>
      <c r="I100">
        <v>11</v>
      </c>
      <c r="J100">
        <v>0</v>
      </c>
      <c r="K100">
        <v>19</v>
      </c>
      <c r="L100">
        <v>2</v>
      </c>
      <c r="M100" t="b">
        <v>0</v>
      </c>
      <c r="N100" t="s">
        <v>863</v>
      </c>
      <c r="O100" t="s">
        <v>1</v>
      </c>
      <c r="P100" t="s">
        <v>1</v>
      </c>
      <c r="Q100">
        <v>9</v>
      </c>
    </row>
    <row r="101" spans="1:17" x14ac:dyDescent="0.35">
      <c r="A101">
        <v>2647</v>
      </c>
      <c r="B101">
        <v>2</v>
      </c>
      <c r="C101">
        <v>9</v>
      </c>
      <c r="D101">
        <v>-1</v>
      </c>
      <c r="E101">
        <v>-1</v>
      </c>
      <c r="F101">
        <v>-1</v>
      </c>
      <c r="G101">
        <v>-1</v>
      </c>
      <c r="H101" s="4">
        <v>45442.8125</v>
      </c>
      <c r="I101">
        <v>12</v>
      </c>
      <c r="J101">
        <v>0</v>
      </c>
      <c r="K101">
        <v>19</v>
      </c>
      <c r="L101">
        <v>2</v>
      </c>
      <c r="M101" t="b">
        <v>1</v>
      </c>
      <c r="N101" t="s">
        <v>863</v>
      </c>
      <c r="O101" t="s">
        <v>1</v>
      </c>
      <c r="P101" t="s">
        <v>1</v>
      </c>
      <c r="Q101">
        <v>1</v>
      </c>
    </row>
    <row r="102" spans="1:17" x14ac:dyDescent="0.35">
      <c r="A102">
        <v>2648</v>
      </c>
      <c r="B102">
        <v>8</v>
      </c>
      <c r="C102">
        <v>12</v>
      </c>
      <c r="D102">
        <v>-1</v>
      </c>
      <c r="E102">
        <v>-1</v>
      </c>
      <c r="F102">
        <v>-1</v>
      </c>
      <c r="G102">
        <v>-1</v>
      </c>
      <c r="H102" s="4">
        <v>45443.819444444445</v>
      </c>
      <c r="I102">
        <v>12</v>
      </c>
      <c r="J102">
        <v>0</v>
      </c>
      <c r="K102">
        <v>2</v>
      </c>
      <c r="L102">
        <v>2</v>
      </c>
      <c r="M102" t="b">
        <v>0</v>
      </c>
      <c r="N102" t="s">
        <v>863</v>
      </c>
      <c r="O102" t="s">
        <v>1</v>
      </c>
      <c r="P102" t="s">
        <v>1</v>
      </c>
      <c r="Q102">
        <v>2</v>
      </c>
    </row>
    <row r="103" spans="1:17" x14ac:dyDescent="0.35">
      <c r="A103">
        <v>2649</v>
      </c>
      <c r="B103">
        <v>13</v>
      </c>
      <c r="C103">
        <v>1</v>
      </c>
      <c r="D103">
        <v>-1</v>
      </c>
      <c r="E103">
        <v>-1</v>
      </c>
      <c r="F103">
        <v>-1</v>
      </c>
      <c r="G103">
        <v>-1</v>
      </c>
      <c r="H103" s="4">
        <v>45444.572916666664</v>
      </c>
      <c r="I103">
        <v>12</v>
      </c>
      <c r="J103">
        <v>0</v>
      </c>
      <c r="K103">
        <v>1</v>
      </c>
      <c r="L103">
        <v>2</v>
      </c>
      <c r="M103" t="b">
        <v>0</v>
      </c>
      <c r="N103" t="s">
        <v>863</v>
      </c>
      <c r="O103" t="s">
        <v>1</v>
      </c>
      <c r="P103" t="s">
        <v>1</v>
      </c>
      <c r="Q103">
        <v>3</v>
      </c>
    </row>
    <row r="104" spans="1:17" x14ac:dyDescent="0.35">
      <c r="A104">
        <v>2650</v>
      </c>
      <c r="B104">
        <v>3</v>
      </c>
      <c r="C104">
        <v>14</v>
      </c>
      <c r="D104">
        <v>-1</v>
      </c>
      <c r="E104">
        <v>-1</v>
      </c>
      <c r="F104">
        <v>-1</v>
      </c>
      <c r="G104">
        <v>-1</v>
      </c>
      <c r="H104" s="4">
        <v>45444.690972222219</v>
      </c>
      <c r="I104">
        <v>12</v>
      </c>
      <c r="J104">
        <v>0</v>
      </c>
      <c r="K104">
        <v>23</v>
      </c>
      <c r="L104">
        <v>2</v>
      </c>
      <c r="M104" t="b">
        <v>0</v>
      </c>
      <c r="N104" t="s">
        <v>863</v>
      </c>
      <c r="O104" t="s">
        <v>1</v>
      </c>
      <c r="P104" t="s">
        <v>1</v>
      </c>
      <c r="Q104">
        <v>4</v>
      </c>
    </row>
    <row r="105" spans="1:17" x14ac:dyDescent="0.35">
      <c r="A105">
        <v>2651</v>
      </c>
      <c r="B105">
        <v>7</v>
      </c>
      <c r="C105">
        <v>11</v>
      </c>
      <c r="D105">
        <v>-1</v>
      </c>
      <c r="E105">
        <v>-1</v>
      </c>
      <c r="F105">
        <v>-1</v>
      </c>
      <c r="G105">
        <v>-1</v>
      </c>
      <c r="H105" s="4">
        <v>45444.8125</v>
      </c>
      <c r="I105">
        <v>12</v>
      </c>
      <c r="J105">
        <v>0</v>
      </c>
      <c r="K105">
        <v>11</v>
      </c>
      <c r="L105">
        <v>2</v>
      </c>
      <c r="M105" t="b">
        <v>0</v>
      </c>
      <c r="N105" t="s">
        <v>863</v>
      </c>
      <c r="O105" t="s">
        <v>1</v>
      </c>
      <c r="P105" t="s">
        <v>1</v>
      </c>
      <c r="Q105">
        <v>5</v>
      </c>
    </row>
    <row r="106" spans="1:17" x14ac:dyDescent="0.35">
      <c r="A106">
        <v>2652</v>
      </c>
      <c r="B106">
        <v>16</v>
      </c>
      <c r="C106">
        <v>4</v>
      </c>
      <c r="D106">
        <v>-1</v>
      </c>
      <c r="E106">
        <v>-1</v>
      </c>
      <c r="F106">
        <v>-1</v>
      </c>
      <c r="G106">
        <v>-1</v>
      </c>
      <c r="H106" s="4">
        <v>45445.541666666664</v>
      </c>
      <c r="I106">
        <v>12</v>
      </c>
      <c r="J106">
        <v>0</v>
      </c>
      <c r="K106">
        <v>20</v>
      </c>
      <c r="L106">
        <v>2</v>
      </c>
      <c r="M106" t="b">
        <v>0</v>
      </c>
      <c r="N106" t="s">
        <v>863</v>
      </c>
      <c r="O106" t="s">
        <v>1</v>
      </c>
      <c r="P106" t="s">
        <v>1</v>
      </c>
      <c r="Q106">
        <v>6</v>
      </c>
    </row>
    <row r="107" spans="1:17" x14ac:dyDescent="0.35">
      <c r="A107">
        <v>2653</v>
      </c>
      <c r="B107">
        <v>17</v>
      </c>
      <c r="C107">
        <v>10</v>
      </c>
      <c r="D107">
        <v>-1</v>
      </c>
      <c r="E107">
        <v>-1</v>
      </c>
      <c r="F107">
        <v>-1</v>
      </c>
      <c r="G107">
        <v>-1</v>
      </c>
      <c r="H107" s="4">
        <v>45445.666666666664</v>
      </c>
      <c r="I107">
        <v>12</v>
      </c>
      <c r="J107">
        <v>0</v>
      </c>
      <c r="K107">
        <v>13</v>
      </c>
      <c r="L107">
        <v>2</v>
      </c>
      <c r="M107" t="b">
        <v>0</v>
      </c>
      <c r="N107" t="s">
        <v>863</v>
      </c>
      <c r="O107" t="s">
        <v>1</v>
      </c>
      <c r="P107" t="s">
        <v>1</v>
      </c>
      <c r="Q107">
        <v>7</v>
      </c>
    </row>
    <row r="108" spans="1:17" x14ac:dyDescent="0.35">
      <c r="A108">
        <v>2654</v>
      </c>
      <c r="B108">
        <v>1</v>
      </c>
      <c r="C108">
        <v>11</v>
      </c>
      <c r="D108">
        <v>-1</v>
      </c>
      <c r="E108">
        <v>-1</v>
      </c>
      <c r="F108">
        <v>-1</v>
      </c>
      <c r="G108">
        <v>-1</v>
      </c>
      <c r="H108" s="4">
        <v>45449.8125</v>
      </c>
      <c r="I108">
        <v>13</v>
      </c>
      <c r="J108">
        <v>0</v>
      </c>
      <c r="K108">
        <v>19</v>
      </c>
      <c r="L108">
        <v>3</v>
      </c>
      <c r="M108" t="b">
        <v>1</v>
      </c>
      <c r="N108" t="s">
        <v>863</v>
      </c>
      <c r="O108" t="s">
        <v>1</v>
      </c>
      <c r="P108" t="s">
        <v>1</v>
      </c>
      <c r="Q108">
        <v>1</v>
      </c>
    </row>
    <row r="109" spans="1:17" x14ac:dyDescent="0.35">
      <c r="A109">
        <v>2655</v>
      </c>
      <c r="B109">
        <v>12</v>
      </c>
      <c r="C109">
        <v>5</v>
      </c>
      <c r="D109">
        <v>-1</v>
      </c>
      <c r="E109">
        <v>-1</v>
      </c>
      <c r="F109">
        <v>-1</v>
      </c>
      <c r="G109">
        <v>-1</v>
      </c>
      <c r="H109" s="4">
        <v>45450.819444444445</v>
      </c>
      <c r="I109">
        <v>13</v>
      </c>
      <c r="J109">
        <v>0</v>
      </c>
      <c r="K109">
        <v>2</v>
      </c>
      <c r="L109">
        <v>3</v>
      </c>
      <c r="M109" t="b">
        <v>0</v>
      </c>
      <c r="N109" t="s">
        <v>863</v>
      </c>
      <c r="O109" t="s">
        <v>1</v>
      </c>
      <c r="P109" t="s">
        <v>1</v>
      </c>
      <c r="Q109">
        <v>2</v>
      </c>
    </row>
    <row r="110" spans="1:17" x14ac:dyDescent="0.35">
      <c r="A110">
        <v>2656</v>
      </c>
      <c r="B110">
        <v>13</v>
      </c>
      <c r="C110">
        <v>18</v>
      </c>
      <c r="D110">
        <v>-1</v>
      </c>
      <c r="E110">
        <v>-1</v>
      </c>
      <c r="F110">
        <v>-1</v>
      </c>
      <c r="G110">
        <v>-1</v>
      </c>
      <c r="H110" s="4">
        <v>45451.572916666664</v>
      </c>
      <c r="I110">
        <v>13</v>
      </c>
      <c r="J110">
        <v>0</v>
      </c>
      <c r="K110">
        <v>3</v>
      </c>
      <c r="L110">
        <v>3</v>
      </c>
      <c r="M110" t="b">
        <v>0</v>
      </c>
      <c r="N110" t="s">
        <v>863</v>
      </c>
      <c r="O110" t="s">
        <v>1</v>
      </c>
      <c r="P110" t="s">
        <v>1</v>
      </c>
      <c r="Q110">
        <v>3</v>
      </c>
    </row>
    <row r="111" spans="1:17" x14ac:dyDescent="0.35">
      <c r="A111">
        <v>2657</v>
      </c>
      <c r="B111">
        <v>3</v>
      </c>
      <c r="C111">
        <v>15</v>
      </c>
      <c r="D111">
        <v>-1</v>
      </c>
      <c r="E111">
        <v>-1</v>
      </c>
      <c r="F111">
        <v>-1</v>
      </c>
      <c r="G111">
        <v>-1</v>
      </c>
      <c r="H111" s="4">
        <v>45451.690972222219</v>
      </c>
      <c r="I111">
        <v>13</v>
      </c>
      <c r="J111">
        <v>0</v>
      </c>
      <c r="K111">
        <v>23</v>
      </c>
      <c r="L111">
        <v>3</v>
      </c>
      <c r="M111" t="b">
        <v>0</v>
      </c>
      <c r="N111" t="s">
        <v>863</v>
      </c>
      <c r="O111" t="s">
        <v>1</v>
      </c>
      <c r="P111" t="s">
        <v>1</v>
      </c>
      <c r="Q111">
        <v>4</v>
      </c>
    </row>
    <row r="112" spans="1:17" x14ac:dyDescent="0.35">
      <c r="A112">
        <v>2658</v>
      </c>
      <c r="B112">
        <v>14</v>
      </c>
      <c r="C112">
        <v>17</v>
      </c>
      <c r="D112">
        <v>-1</v>
      </c>
      <c r="E112">
        <v>-1</v>
      </c>
      <c r="F112">
        <v>-1</v>
      </c>
      <c r="G112">
        <v>-1</v>
      </c>
      <c r="H112" s="4">
        <v>45451.8125</v>
      </c>
      <c r="I112">
        <v>13</v>
      </c>
      <c r="J112">
        <v>0</v>
      </c>
      <c r="K112">
        <v>2</v>
      </c>
      <c r="L112">
        <v>3</v>
      </c>
      <c r="M112" t="b">
        <v>0</v>
      </c>
      <c r="N112" t="s">
        <v>863</v>
      </c>
      <c r="O112" t="s">
        <v>1</v>
      </c>
      <c r="P112" t="s">
        <v>1</v>
      </c>
      <c r="Q112">
        <v>5</v>
      </c>
    </row>
    <row r="113" spans="1:17" x14ac:dyDescent="0.35">
      <c r="A113">
        <v>2659</v>
      </c>
      <c r="B113">
        <v>6</v>
      </c>
      <c r="C113">
        <v>7</v>
      </c>
      <c r="D113">
        <v>-1</v>
      </c>
      <c r="E113">
        <v>-1</v>
      </c>
      <c r="F113">
        <v>-1</v>
      </c>
      <c r="G113">
        <v>-1</v>
      </c>
      <c r="H113" s="4">
        <v>45452.638888888891</v>
      </c>
      <c r="I113">
        <v>13</v>
      </c>
      <c r="J113">
        <v>0</v>
      </c>
      <c r="K113">
        <v>8</v>
      </c>
      <c r="L113">
        <v>3</v>
      </c>
      <c r="M113" t="b">
        <v>0</v>
      </c>
      <c r="N113" t="s">
        <v>863</v>
      </c>
      <c r="O113" t="s">
        <v>1</v>
      </c>
      <c r="P113" t="s">
        <v>1</v>
      </c>
      <c r="Q113">
        <v>6</v>
      </c>
    </row>
    <row r="114" spans="1:17" x14ac:dyDescent="0.35">
      <c r="A114">
        <v>2660</v>
      </c>
      <c r="B114">
        <v>10</v>
      </c>
      <c r="C114">
        <v>9</v>
      </c>
      <c r="D114">
        <v>-1</v>
      </c>
      <c r="E114">
        <v>-1</v>
      </c>
      <c r="F114">
        <v>-1</v>
      </c>
      <c r="G114">
        <v>-1</v>
      </c>
      <c r="H114" s="4">
        <v>45452.805555555555</v>
      </c>
      <c r="I114">
        <v>13</v>
      </c>
      <c r="J114">
        <v>0</v>
      </c>
      <c r="K114">
        <v>1</v>
      </c>
      <c r="L114">
        <v>3</v>
      </c>
      <c r="M114" t="b">
        <v>0</v>
      </c>
      <c r="N114" t="s">
        <v>863</v>
      </c>
      <c r="O114" t="s">
        <v>1</v>
      </c>
      <c r="P114" t="s">
        <v>1</v>
      </c>
      <c r="Q114">
        <v>7</v>
      </c>
    </row>
    <row r="115" spans="1:17" x14ac:dyDescent="0.35">
      <c r="A115">
        <v>2661</v>
      </c>
      <c r="B115">
        <v>8</v>
      </c>
      <c r="C115">
        <v>16</v>
      </c>
      <c r="D115">
        <v>-1</v>
      </c>
      <c r="E115">
        <v>-1</v>
      </c>
      <c r="F115">
        <v>-1</v>
      </c>
      <c r="G115">
        <v>-1</v>
      </c>
      <c r="H115" s="4">
        <v>45453.638888888891</v>
      </c>
      <c r="I115">
        <v>13</v>
      </c>
      <c r="J115">
        <v>0</v>
      </c>
      <c r="K115">
        <v>1</v>
      </c>
      <c r="L115">
        <v>3</v>
      </c>
      <c r="M115" t="b">
        <v>0</v>
      </c>
      <c r="N115" t="s">
        <v>863</v>
      </c>
      <c r="O115" t="s">
        <v>1</v>
      </c>
      <c r="P115" t="s">
        <v>1</v>
      </c>
      <c r="Q115">
        <v>8</v>
      </c>
    </row>
    <row r="116" spans="1:17" x14ac:dyDescent="0.35">
      <c r="A116">
        <v>2662</v>
      </c>
      <c r="B116">
        <v>5</v>
      </c>
      <c r="C116">
        <v>14</v>
      </c>
      <c r="D116">
        <v>-1</v>
      </c>
      <c r="E116">
        <v>-1</v>
      </c>
      <c r="F116">
        <v>-1</v>
      </c>
      <c r="G116">
        <v>-1</v>
      </c>
      <c r="H116" s="4">
        <v>45457.819444444445</v>
      </c>
      <c r="I116">
        <v>14</v>
      </c>
      <c r="J116">
        <v>0</v>
      </c>
      <c r="K116">
        <v>4</v>
      </c>
      <c r="L116">
        <v>3</v>
      </c>
      <c r="M116" t="b">
        <v>1</v>
      </c>
      <c r="N116" t="s">
        <v>863</v>
      </c>
      <c r="O116" t="s">
        <v>1</v>
      </c>
      <c r="P116" t="s">
        <v>1</v>
      </c>
      <c r="Q116">
        <v>1</v>
      </c>
    </row>
    <row r="117" spans="1:17" x14ac:dyDescent="0.35">
      <c r="A117">
        <v>2663</v>
      </c>
      <c r="B117">
        <v>12</v>
      </c>
      <c r="C117">
        <v>4</v>
      </c>
      <c r="D117">
        <v>-1</v>
      </c>
      <c r="E117">
        <v>-1</v>
      </c>
      <c r="F117">
        <v>-1</v>
      </c>
      <c r="G117">
        <v>-1</v>
      </c>
      <c r="H117" s="4">
        <v>45458.572916666664</v>
      </c>
      <c r="I117">
        <v>14</v>
      </c>
      <c r="J117">
        <v>0</v>
      </c>
      <c r="K117">
        <v>2</v>
      </c>
      <c r="L117">
        <v>3</v>
      </c>
      <c r="M117" t="b">
        <v>0</v>
      </c>
      <c r="N117" t="s">
        <v>863</v>
      </c>
      <c r="O117" t="s">
        <v>1</v>
      </c>
      <c r="P117" t="s">
        <v>1</v>
      </c>
      <c r="Q117">
        <v>2</v>
      </c>
    </row>
    <row r="118" spans="1:17" x14ac:dyDescent="0.35">
      <c r="A118">
        <v>2664</v>
      </c>
      <c r="B118">
        <v>11</v>
      </c>
      <c r="C118">
        <v>13</v>
      </c>
      <c r="D118">
        <v>-1</v>
      </c>
      <c r="E118">
        <v>-1</v>
      </c>
      <c r="F118">
        <v>-1</v>
      </c>
      <c r="G118">
        <v>-1</v>
      </c>
      <c r="H118" s="4">
        <v>45458.690972222219</v>
      </c>
      <c r="I118">
        <v>14</v>
      </c>
      <c r="J118">
        <v>0</v>
      </c>
      <c r="K118">
        <v>1</v>
      </c>
      <c r="L118">
        <v>3</v>
      </c>
      <c r="M118" t="b">
        <v>0</v>
      </c>
      <c r="N118" t="s">
        <v>863</v>
      </c>
      <c r="O118" t="s">
        <v>1</v>
      </c>
      <c r="P118" t="s">
        <v>1</v>
      </c>
      <c r="Q118">
        <v>3</v>
      </c>
    </row>
    <row r="119" spans="1:17" x14ac:dyDescent="0.35">
      <c r="A119">
        <v>2665</v>
      </c>
      <c r="B119">
        <v>1</v>
      </c>
      <c r="C119">
        <v>6</v>
      </c>
      <c r="D119">
        <v>-1</v>
      </c>
      <c r="E119">
        <v>-1</v>
      </c>
      <c r="F119">
        <v>-1</v>
      </c>
      <c r="G119">
        <v>-1</v>
      </c>
      <c r="H119" s="4">
        <v>45458.8125</v>
      </c>
      <c r="I119">
        <v>14</v>
      </c>
      <c r="J119">
        <v>0</v>
      </c>
      <c r="K119">
        <v>19</v>
      </c>
      <c r="L119">
        <v>3</v>
      </c>
      <c r="M119" t="b">
        <v>0</v>
      </c>
      <c r="N119" t="s">
        <v>863</v>
      </c>
      <c r="O119" t="s">
        <v>1</v>
      </c>
      <c r="P119" t="s">
        <v>1</v>
      </c>
      <c r="Q119">
        <v>4</v>
      </c>
    </row>
    <row r="120" spans="1:17" x14ac:dyDescent="0.35">
      <c r="A120">
        <v>2666</v>
      </c>
      <c r="B120">
        <v>15</v>
      </c>
      <c r="C120">
        <v>8</v>
      </c>
      <c r="D120">
        <v>-1</v>
      </c>
      <c r="E120">
        <v>-1</v>
      </c>
      <c r="F120">
        <v>-1</v>
      </c>
      <c r="G120">
        <v>-1</v>
      </c>
      <c r="H120" s="4">
        <v>45459.541666666664</v>
      </c>
      <c r="I120">
        <v>14</v>
      </c>
      <c r="J120">
        <v>0</v>
      </c>
      <c r="K120">
        <v>2</v>
      </c>
      <c r="L120">
        <v>3</v>
      </c>
      <c r="M120" t="b">
        <v>0</v>
      </c>
      <c r="N120" t="s">
        <v>863</v>
      </c>
      <c r="O120" t="s">
        <v>1</v>
      </c>
      <c r="P120" t="s">
        <v>1</v>
      </c>
      <c r="Q120">
        <v>5</v>
      </c>
    </row>
    <row r="121" spans="1:17" x14ac:dyDescent="0.35">
      <c r="A121">
        <v>2667</v>
      </c>
      <c r="B121">
        <v>18</v>
      </c>
      <c r="C121">
        <v>2</v>
      </c>
      <c r="D121">
        <v>-1</v>
      </c>
      <c r="E121">
        <v>-1</v>
      </c>
      <c r="F121">
        <v>-1</v>
      </c>
      <c r="G121">
        <v>-1</v>
      </c>
      <c r="H121" s="4">
        <v>45459.666666666664</v>
      </c>
      <c r="I121">
        <v>14</v>
      </c>
      <c r="J121">
        <v>0</v>
      </c>
      <c r="K121">
        <v>17</v>
      </c>
      <c r="L121">
        <v>3</v>
      </c>
      <c r="M121" t="b">
        <v>0</v>
      </c>
      <c r="N121" t="s">
        <v>863</v>
      </c>
      <c r="O121" t="s">
        <v>1</v>
      </c>
      <c r="P121" t="s">
        <v>1</v>
      </c>
      <c r="Q121">
        <v>6</v>
      </c>
    </row>
    <row r="122" spans="1:17" x14ac:dyDescent="0.35">
      <c r="A122">
        <v>2668</v>
      </c>
      <c r="B122">
        <v>9</v>
      </c>
      <c r="C122">
        <v>7</v>
      </c>
      <c r="D122">
        <v>-1</v>
      </c>
      <c r="E122">
        <v>-1</v>
      </c>
      <c r="F122">
        <v>-1</v>
      </c>
      <c r="G122">
        <v>-1</v>
      </c>
      <c r="H122" s="4">
        <v>45464.819444444445</v>
      </c>
      <c r="I122">
        <v>15</v>
      </c>
      <c r="J122">
        <v>0</v>
      </c>
      <c r="K122">
        <v>1</v>
      </c>
      <c r="L122">
        <v>3</v>
      </c>
      <c r="M122" t="b">
        <v>1</v>
      </c>
      <c r="N122" t="s">
        <v>863</v>
      </c>
      <c r="O122" t="s">
        <v>1</v>
      </c>
      <c r="P122" t="s">
        <v>1</v>
      </c>
      <c r="Q122">
        <v>1</v>
      </c>
    </row>
    <row r="123" spans="1:17" x14ac:dyDescent="0.35">
      <c r="A123">
        <v>2669</v>
      </c>
      <c r="B123">
        <v>2</v>
      </c>
      <c r="C123">
        <v>5</v>
      </c>
      <c r="D123">
        <v>-1</v>
      </c>
      <c r="E123">
        <v>-1</v>
      </c>
      <c r="F123">
        <v>-1</v>
      </c>
      <c r="G123">
        <v>-1</v>
      </c>
      <c r="H123" s="4">
        <v>45465.572916666664</v>
      </c>
      <c r="I123">
        <v>15</v>
      </c>
      <c r="J123">
        <v>0</v>
      </c>
      <c r="K123">
        <v>19</v>
      </c>
      <c r="L123">
        <v>3</v>
      </c>
      <c r="M123" t="b">
        <v>0</v>
      </c>
      <c r="N123" t="s">
        <v>863</v>
      </c>
      <c r="O123" t="s">
        <v>1</v>
      </c>
      <c r="P123" t="s">
        <v>1</v>
      </c>
      <c r="Q123">
        <v>2</v>
      </c>
    </row>
    <row r="124" spans="1:17" x14ac:dyDescent="0.35">
      <c r="A124">
        <v>2670</v>
      </c>
      <c r="B124">
        <v>18</v>
      </c>
      <c r="C124">
        <v>6</v>
      </c>
      <c r="D124">
        <v>-1</v>
      </c>
      <c r="E124">
        <v>-1</v>
      </c>
      <c r="F124">
        <v>-1</v>
      </c>
      <c r="G124">
        <v>-1</v>
      </c>
      <c r="H124" s="4">
        <v>45465.690972222219</v>
      </c>
      <c r="I124">
        <v>15</v>
      </c>
      <c r="J124">
        <v>0</v>
      </c>
      <c r="K124">
        <v>17</v>
      </c>
      <c r="L124">
        <v>3</v>
      </c>
      <c r="M124" t="b">
        <v>0</v>
      </c>
      <c r="N124" t="s">
        <v>863</v>
      </c>
      <c r="O124" t="s">
        <v>1</v>
      </c>
      <c r="P124" t="s">
        <v>1</v>
      </c>
      <c r="Q124">
        <v>3</v>
      </c>
    </row>
    <row r="125" spans="1:17" x14ac:dyDescent="0.35">
      <c r="A125">
        <v>2671</v>
      </c>
      <c r="B125">
        <v>16</v>
      </c>
      <c r="C125">
        <v>15</v>
      </c>
      <c r="D125">
        <v>-1</v>
      </c>
      <c r="E125">
        <v>-1</v>
      </c>
      <c r="F125">
        <v>-1</v>
      </c>
      <c r="G125">
        <v>-1</v>
      </c>
      <c r="H125" s="4">
        <v>45465.8125</v>
      </c>
      <c r="I125">
        <v>15</v>
      </c>
      <c r="J125">
        <v>0</v>
      </c>
      <c r="K125">
        <v>1</v>
      </c>
      <c r="L125">
        <v>3</v>
      </c>
      <c r="M125" t="b">
        <v>0</v>
      </c>
      <c r="N125" t="s">
        <v>863</v>
      </c>
      <c r="O125" t="s">
        <v>1</v>
      </c>
      <c r="P125" t="s">
        <v>1</v>
      </c>
      <c r="Q125">
        <v>4</v>
      </c>
    </row>
    <row r="126" spans="1:17" x14ac:dyDescent="0.35">
      <c r="A126">
        <v>2672</v>
      </c>
      <c r="B126">
        <v>10</v>
      </c>
      <c r="C126">
        <v>3</v>
      </c>
      <c r="D126">
        <v>-1</v>
      </c>
      <c r="E126">
        <v>-1</v>
      </c>
      <c r="F126">
        <v>-1</v>
      </c>
      <c r="G126">
        <v>-1</v>
      </c>
      <c r="H126" s="4">
        <v>45466.541666666664</v>
      </c>
      <c r="I126">
        <v>15</v>
      </c>
      <c r="J126">
        <v>0</v>
      </c>
      <c r="K126">
        <v>2</v>
      </c>
      <c r="L126">
        <v>3</v>
      </c>
      <c r="M126" t="b">
        <v>0</v>
      </c>
      <c r="N126" t="s">
        <v>863</v>
      </c>
      <c r="O126" t="s">
        <v>1</v>
      </c>
      <c r="P126" t="s">
        <v>1</v>
      </c>
      <c r="Q126">
        <v>5</v>
      </c>
    </row>
    <row r="127" spans="1:17" x14ac:dyDescent="0.35">
      <c r="A127">
        <v>2673</v>
      </c>
      <c r="B127">
        <v>4</v>
      </c>
      <c r="C127">
        <v>17</v>
      </c>
      <c r="D127">
        <v>-1</v>
      </c>
      <c r="E127">
        <v>-1</v>
      </c>
      <c r="F127">
        <v>-1</v>
      </c>
      <c r="G127">
        <v>-1</v>
      </c>
      <c r="H127" s="4">
        <v>45466.666666666664</v>
      </c>
      <c r="I127">
        <v>15</v>
      </c>
      <c r="J127">
        <v>0</v>
      </c>
      <c r="K127">
        <v>23</v>
      </c>
      <c r="L127">
        <v>3</v>
      </c>
      <c r="M127" t="b">
        <v>0</v>
      </c>
      <c r="N127" t="s">
        <v>863</v>
      </c>
      <c r="O127" t="s">
        <v>1</v>
      </c>
      <c r="P127" t="s">
        <v>1</v>
      </c>
      <c r="Q127">
        <v>6</v>
      </c>
    </row>
    <row r="128" spans="1:17" x14ac:dyDescent="0.35">
      <c r="A128">
        <v>2674</v>
      </c>
      <c r="B128">
        <v>5</v>
      </c>
      <c r="C128">
        <v>16</v>
      </c>
      <c r="D128">
        <v>-1</v>
      </c>
      <c r="E128">
        <v>-1</v>
      </c>
      <c r="F128">
        <v>-1</v>
      </c>
      <c r="G128">
        <v>-1</v>
      </c>
      <c r="H128" s="4">
        <v>45471.5</v>
      </c>
      <c r="I128">
        <v>16</v>
      </c>
      <c r="J128">
        <v>0</v>
      </c>
      <c r="K128">
        <v>4</v>
      </c>
      <c r="L128">
        <v>3</v>
      </c>
      <c r="M128" t="b">
        <v>1</v>
      </c>
      <c r="N128" t="s">
        <v>863</v>
      </c>
      <c r="O128" t="s">
        <v>1</v>
      </c>
      <c r="P128" t="s">
        <v>1</v>
      </c>
      <c r="Q128">
        <v>1</v>
      </c>
    </row>
    <row r="129" spans="1:17" x14ac:dyDescent="0.35">
      <c r="A129">
        <v>2675</v>
      </c>
      <c r="B129">
        <v>7</v>
      </c>
      <c r="C129">
        <v>10</v>
      </c>
      <c r="D129">
        <v>-1</v>
      </c>
      <c r="E129">
        <v>-1</v>
      </c>
      <c r="F129">
        <v>-1</v>
      </c>
      <c r="G129">
        <v>-1</v>
      </c>
      <c r="H129" s="4">
        <v>45471.5</v>
      </c>
      <c r="I129">
        <v>16</v>
      </c>
      <c r="J129">
        <v>0</v>
      </c>
      <c r="K129">
        <v>1</v>
      </c>
      <c r="L129">
        <v>3</v>
      </c>
      <c r="M129" t="b">
        <v>0</v>
      </c>
      <c r="N129" t="s">
        <v>863</v>
      </c>
      <c r="O129" t="s">
        <v>1</v>
      </c>
      <c r="P129" t="s">
        <v>1</v>
      </c>
      <c r="Q129">
        <v>2</v>
      </c>
    </row>
    <row r="130" spans="1:17" x14ac:dyDescent="0.35">
      <c r="A130">
        <v>2676</v>
      </c>
      <c r="B130">
        <v>17</v>
      </c>
      <c r="C130">
        <v>8</v>
      </c>
      <c r="D130">
        <v>-1</v>
      </c>
      <c r="E130">
        <v>-1</v>
      </c>
      <c r="F130">
        <v>-1</v>
      </c>
      <c r="G130">
        <v>-1</v>
      </c>
      <c r="H130" s="4">
        <v>45471.5</v>
      </c>
      <c r="I130">
        <v>16</v>
      </c>
      <c r="J130">
        <v>0</v>
      </c>
      <c r="K130">
        <v>13</v>
      </c>
      <c r="L130">
        <v>3</v>
      </c>
      <c r="M130" t="b">
        <v>0</v>
      </c>
      <c r="N130" t="s">
        <v>863</v>
      </c>
      <c r="O130" t="s">
        <v>1</v>
      </c>
      <c r="P130" t="s">
        <v>1</v>
      </c>
      <c r="Q130">
        <v>3</v>
      </c>
    </row>
    <row r="131" spans="1:17" x14ac:dyDescent="0.35">
      <c r="A131">
        <v>2677</v>
      </c>
      <c r="B131">
        <v>15</v>
      </c>
      <c r="C131">
        <v>12</v>
      </c>
      <c r="D131">
        <v>-1</v>
      </c>
      <c r="E131">
        <v>-1</v>
      </c>
      <c r="F131">
        <v>-1</v>
      </c>
      <c r="G131">
        <v>-1</v>
      </c>
      <c r="H131" s="4">
        <v>45471.5</v>
      </c>
      <c r="I131">
        <v>16</v>
      </c>
      <c r="J131">
        <v>0</v>
      </c>
      <c r="K131">
        <v>2</v>
      </c>
      <c r="L131">
        <v>3</v>
      </c>
      <c r="M131" t="b">
        <v>0</v>
      </c>
      <c r="N131" t="s">
        <v>863</v>
      </c>
      <c r="O131" t="s">
        <v>1</v>
      </c>
      <c r="P131" t="s">
        <v>1</v>
      </c>
      <c r="Q131">
        <v>4</v>
      </c>
    </row>
    <row r="132" spans="1:17" x14ac:dyDescent="0.35">
      <c r="A132">
        <v>2678</v>
      </c>
      <c r="B132">
        <v>11</v>
      </c>
      <c r="C132">
        <v>9</v>
      </c>
      <c r="D132">
        <v>-1</v>
      </c>
      <c r="E132">
        <v>-1</v>
      </c>
      <c r="F132">
        <v>-1</v>
      </c>
      <c r="G132">
        <v>-1</v>
      </c>
      <c r="H132" s="4">
        <v>45471.5</v>
      </c>
      <c r="I132">
        <v>16</v>
      </c>
      <c r="J132">
        <v>0</v>
      </c>
      <c r="K132">
        <v>1</v>
      </c>
      <c r="L132">
        <v>3</v>
      </c>
      <c r="M132" t="b">
        <v>0</v>
      </c>
      <c r="N132" t="s">
        <v>863</v>
      </c>
      <c r="O132" t="s">
        <v>1</v>
      </c>
      <c r="P132" t="s">
        <v>1</v>
      </c>
      <c r="Q132">
        <v>5</v>
      </c>
    </row>
    <row r="133" spans="1:17" x14ac:dyDescent="0.35">
      <c r="A133">
        <v>2679</v>
      </c>
      <c r="B133">
        <v>14</v>
      </c>
      <c r="C133">
        <v>2</v>
      </c>
      <c r="D133">
        <v>-1</v>
      </c>
      <c r="E133">
        <v>-1</v>
      </c>
      <c r="F133">
        <v>-1</v>
      </c>
      <c r="G133">
        <v>-1</v>
      </c>
      <c r="H133" s="4">
        <v>45471.5</v>
      </c>
      <c r="I133">
        <v>16</v>
      </c>
      <c r="J133">
        <v>0</v>
      </c>
      <c r="K133">
        <v>2</v>
      </c>
      <c r="L133">
        <v>3</v>
      </c>
      <c r="M133" t="b">
        <v>0</v>
      </c>
      <c r="N133" t="s">
        <v>863</v>
      </c>
      <c r="O133" t="s">
        <v>1</v>
      </c>
      <c r="P133" t="s">
        <v>1</v>
      </c>
      <c r="Q133">
        <v>6</v>
      </c>
    </row>
    <row r="134" spans="1:17" x14ac:dyDescent="0.35">
      <c r="A134">
        <v>2680</v>
      </c>
      <c r="B134">
        <v>6</v>
      </c>
      <c r="C134">
        <v>4</v>
      </c>
      <c r="D134">
        <v>-1</v>
      </c>
      <c r="E134">
        <v>-1</v>
      </c>
      <c r="F134">
        <v>-1</v>
      </c>
      <c r="G134">
        <v>-1</v>
      </c>
      <c r="H134" s="4">
        <v>45471.5</v>
      </c>
      <c r="I134">
        <v>16</v>
      </c>
      <c r="J134">
        <v>0</v>
      </c>
      <c r="K134">
        <v>8</v>
      </c>
      <c r="L134">
        <v>3</v>
      </c>
      <c r="M134" t="b">
        <v>0</v>
      </c>
      <c r="N134" t="s">
        <v>863</v>
      </c>
      <c r="O134" t="s">
        <v>1</v>
      </c>
      <c r="P134" t="s">
        <v>1</v>
      </c>
      <c r="Q134">
        <v>7</v>
      </c>
    </row>
    <row r="135" spans="1:17" x14ac:dyDescent="0.35">
      <c r="A135">
        <v>2681</v>
      </c>
      <c r="B135">
        <v>1</v>
      </c>
      <c r="C135">
        <v>18</v>
      </c>
      <c r="D135">
        <v>-1</v>
      </c>
      <c r="E135">
        <v>-1</v>
      </c>
      <c r="F135">
        <v>-1</v>
      </c>
      <c r="G135">
        <v>-1</v>
      </c>
      <c r="H135" s="4">
        <v>45471.520833333336</v>
      </c>
      <c r="I135">
        <v>16</v>
      </c>
      <c r="J135">
        <v>0</v>
      </c>
      <c r="K135">
        <v>19</v>
      </c>
      <c r="L135">
        <v>3</v>
      </c>
      <c r="M135" t="b">
        <v>0</v>
      </c>
      <c r="N135" t="s">
        <v>863</v>
      </c>
      <c r="O135" t="s">
        <v>1</v>
      </c>
      <c r="P135" t="s">
        <v>1</v>
      </c>
      <c r="Q135">
        <v>8</v>
      </c>
    </row>
    <row r="136" spans="1:17" x14ac:dyDescent="0.35">
      <c r="A136">
        <v>2682</v>
      </c>
      <c r="B136">
        <v>3</v>
      </c>
      <c r="C136">
        <v>13</v>
      </c>
      <c r="D136">
        <v>-1</v>
      </c>
      <c r="E136">
        <v>-1</v>
      </c>
      <c r="F136">
        <v>-1</v>
      </c>
      <c r="G136">
        <v>-1</v>
      </c>
      <c r="H136" s="4">
        <v>45471.583333333336</v>
      </c>
      <c r="I136">
        <v>16</v>
      </c>
      <c r="J136">
        <v>0</v>
      </c>
      <c r="K136">
        <v>23</v>
      </c>
      <c r="L136">
        <v>3</v>
      </c>
      <c r="M136" t="b">
        <v>0</v>
      </c>
      <c r="N136" t="s">
        <v>863</v>
      </c>
      <c r="O136" t="s">
        <v>1</v>
      </c>
      <c r="P136" t="s">
        <v>1</v>
      </c>
      <c r="Q136">
        <v>9</v>
      </c>
    </row>
    <row r="137" spans="1:17" x14ac:dyDescent="0.35">
      <c r="A137">
        <v>2683</v>
      </c>
      <c r="B137">
        <v>5</v>
      </c>
      <c r="C137">
        <v>1</v>
      </c>
      <c r="D137">
        <v>-1</v>
      </c>
      <c r="E137">
        <v>-1</v>
      </c>
      <c r="F137">
        <v>-1</v>
      </c>
      <c r="G137">
        <v>-1</v>
      </c>
      <c r="H137" s="4">
        <v>45478.5</v>
      </c>
      <c r="I137">
        <v>17</v>
      </c>
      <c r="J137">
        <v>0</v>
      </c>
      <c r="K137">
        <v>4</v>
      </c>
      <c r="L137">
        <v>3</v>
      </c>
      <c r="M137" t="b">
        <v>1</v>
      </c>
      <c r="N137" t="s">
        <v>863</v>
      </c>
      <c r="O137" t="s">
        <v>1</v>
      </c>
      <c r="P137" t="s">
        <v>1</v>
      </c>
      <c r="Q137">
        <v>1</v>
      </c>
    </row>
    <row r="138" spans="1:17" x14ac:dyDescent="0.35">
      <c r="A138">
        <v>2684</v>
      </c>
      <c r="B138">
        <v>8</v>
      </c>
      <c r="C138">
        <v>10</v>
      </c>
      <c r="D138">
        <v>-1</v>
      </c>
      <c r="E138">
        <v>-1</v>
      </c>
      <c r="F138">
        <v>-1</v>
      </c>
      <c r="G138">
        <v>-1</v>
      </c>
      <c r="H138" s="4">
        <v>45478.5</v>
      </c>
      <c r="I138">
        <v>17</v>
      </c>
      <c r="J138">
        <v>0</v>
      </c>
      <c r="K138">
        <v>1</v>
      </c>
      <c r="L138">
        <v>3</v>
      </c>
      <c r="M138" t="b">
        <v>0</v>
      </c>
      <c r="N138" t="s">
        <v>863</v>
      </c>
      <c r="O138" t="s">
        <v>1</v>
      </c>
      <c r="P138" t="s">
        <v>1</v>
      </c>
      <c r="Q138">
        <v>2</v>
      </c>
    </row>
    <row r="139" spans="1:17" x14ac:dyDescent="0.35">
      <c r="A139">
        <v>2685</v>
      </c>
      <c r="B139">
        <v>7</v>
      </c>
      <c r="C139">
        <v>13</v>
      </c>
      <c r="D139">
        <v>-1</v>
      </c>
      <c r="E139">
        <v>-1</v>
      </c>
      <c r="F139">
        <v>-1</v>
      </c>
      <c r="G139">
        <v>-1</v>
      </c>
      <c r="H139" s="4">
        <v>45478.5</v>
      </c>
      <c r="I139">
        <v>17</v>
      </c>
      <c r="J139">
        <v>0</v>
      </c>
      <c r="K139">
        <v>11</v>
      </c>
      <c r="L139">
        <v>3</v>
      </c>
      <c r="M139" t="b">
        <v>0</v>
      </c>
      <c r="N139" t="s">
        <v>863</v>
      </c>
      <c r="O139" t="s">
        <v>1</v>
      </c>
      <c r="P139" t="s">
        <v>1</v>
      </c>
      <c r="Q139">
        <v>3</v>
      </c>
    </row>
    <row r="140" spans="1:17" x14ac:dyDescent="0.35">
      <c r="A140">
        <v>2686</v>
      </c>
      <c r="B140">
        <v>18</v>
      </c>
      <c r="C140">
        <v>9</v>
      </c>
      <c r="D140">
        <v>-1</v>
      </c>
      <c r="E140">
        <v>-1</v>
      </c>
      <c r="F140">
        <v>-1</v>
      </c>
      <c r="G140">
        <v>-1</v>
      </c>
      <c r="H140" s="4">
        <v>45478.5</v>
      </c>
      <c r="I140">
        <v>17</v>
      </c>
      <c r="J140">
        <v>0</v>
      </c>
      <c r="K140">
        <v>17</v>
      </c>
      <c r="L140">
        <v>3</v>
      </c>
      <c r="M140" t="b">
        <v>0</v>
      </c>
      <c r="N140" t="s">
        <v>863</v>
      </c>
      <c r="O140" t="s">
        <v>1</v>
      </c>
      <c r="P140" t="s">
        <v>1</v>
      </c>
      <c r="Q140">
        <v>4</v>
      </c>
    </row>
    <row r="141" spans="1:17" x14ac:dyDescent="0.35">
      <c r="A141">
        <v>2687</v>
      </c>
      <c r="B141">
        <v>16</v>
      </c>
      <c r="C141">
        <v>3</v>
      </c>
      <c r="D141">
        <v>-1</v>
      </c>
      <c r="E141">
        <v>-1</v>
      </c>
      <c r="F141">
        <v>-1</v>
      </c>
      <c r="G141">
        <v>-1</v>
      </c>
      <c r="H141" s="4">
        <v>45478.5</v>
      </c>
      <c r="I141">
        <v>17</v>
      </c>
      <c r="J141">
        <v>0</v>
      </c>
      <c r="K141">
        <v>1</v>
      </c>
      <c r="L141">
        <v>3</v>
      </c>
      <c r="M141" t="b">
        <v>0</v>
      </c>
      <c r="N141" t="s">
        <v>863</v>
      </c>
      <c r="O141" t="s">
        <v>1</v>
      </c>
      <c r="P141" t="s">
        <v>1</v>
      </c>
      <c r="Q141">
        <v>5</v>
      </c>
    </row>
    <row r="142" spans="1:17" x14ac:dyDescent="0.35">
      <c r="A142">
        <v>2688</v>
      </c>
      <c r="B142">
        <v>15</v>
      </c>
      <c r="C142">
        <v>17</v>
      </c>
      <c r="D142">
        <v>-1</v>
      </c>
      <c r="E142">
        <v>-1</v>
      </c>
      <c r="F142">
        <v>-1</v>
      </c>
      <c r="G142">
        <v>-1</v>
      </c>
      <c r="H142" s="4">
        <v>45478.5</v>
      </c>
      <c r="I142">
        <v>17</v>
      </c>
      <c r="J142">
        <v>0</v>
      </c>
      <c r="K142">
        <v>2</v>
      </c>
      <c r="L142">
        <v>3</v>
      </c>
      <c r="M142" t="b">
        <v>0</v>
      </c>
      <c r="N142" t="s">
        <v>863</v>
      </c>
      <c r="O142" t="s">
        <v>1</v>
      </c>
      <c r="P142" t="s">
        <v>1</v>
      </c>
      <c r="Q142">
        <v>6</v>
      </c>
    </row>
    <row r="143" spans="1:17" x14ac:dyDescent="0.35">
      <c r="A143">
        <v>2689</v>
      </c>
      <c r="B143">
        <v>14</v>
      </c>
      <c r="C143">
        <v>6</v>
      </c>
      <c r="D143">
        <v>-1</v>
      </c>
      <c r="E143">
        <v>-1</v>
      </c>
      <c r="F143">
        <v>-1</v>
      </c>
      <c r="G143">
        <v>-1</v>
      </c>
      <c r="H143" s="4">
        <v>45478.5</v>
      </c>
      <c r="I143">
        <v>17</v>
      </c>
      <c r="J143">
        <v>0</v>
      </c>
      <c r="K143">
        <v>2</v>
      </c>
      <c r="L143">
        <v>3</v>
      </c>
      <c r="M143" t="b">
        <v>0</v>
      </c>
      <c r="N143" t="s">
        <v>863</v>
      </c>
      <c r="O143" t="s">
        <v>1</v>
      </c>
      <c r="P143" t="s">
        <v>1</v>
      </c>
      <c r="Q143">
        <v>7</v>
      </c>
    </row>
    <row r="144" spans="1:17" x14ac:dyDescent="0.35">
      <c r="A144">
        <v>2690</v>
      </c>
      <c r="B144">
        <v>2</v>
      </c>
      <c r="C144">
        <v>12</v>
      </c>
      <c r="D144">
        <v>-1</v>
      </c>
      <c r="E144">
        <v>-1</v>
      </c>
      <c r="F144">
        <v>-1</v>
      </c>
      <c r="G144">
        <v>-1</v>
      </c>
      <c r="H144" s="4">
        <v>45478.520833333336</v>
      </c>
      <c r="I144">
        <v>17</v>
      </c>
      <c r="J144">
        <v>0</v>
      </c>
      <c r="K144">
        <v>19</v>
      </c>
      <c r="L144">
        <v>3</v>
      </c>
      <c r="M144" t="b">
        <v>0</v>
      </c>
      <c r="N144" t="s">
        <v>863</v>
      </c>
      <c r="O144" t="s">
        <v>1</v>
      </c>
      <c r="P144" t="s">
        <v>1</v>
      </c>
      <c r="Q144">
        <v>8</v>
      </c>
    </row>
    <row r="145" spans="1:17" x14ac:dyDescent="0.35">
      <c r="A145">
        <v>2691</v>
      </c>
      <c r="B145">
        <v>4</v>
      </c>
      <c r="C145">
        <v>11</v>
      </c>
      <c r="D145">
        <v>-1</v>
      </c>
      <c r="E145">
        <v>-1</v>
      </c>
      <c r="F145">
        <v>-1</v>
      </c>
      <c r="G145">
        <v>-1</v>
      </c>
      <c r="H145" s="4">
        <v>45478.583333333336</v>
      </c>
      <c r="I145">
        <v>17</v>
      </c>
      <c r="J145">
        <v>0</v>
      </c>
      <c r="K145">
        <v>23</v>
      </c>
      <c r="L145">
        <v>3</v>
      </c>
      <c r="M145" t="b">
        <v>0</v>
      </c>
      <c r="N145" t="s">
        <v>863</v>
      </c>
      <c r="O145" t="s">
        <v>1</v>
      </c>
      <c r="P145" t="s">
        <v>1</v>
      </c>
      <c r="Q145">
        <v>9</v>
      </c>
    </row>
    <row r="146" spans="1:17" x14ac:dyDescent="0.35">
      <c r="A146">
        <v>2692</v>
      </c>
      <c r="B146">
        <v>8</v>
      </c>
      <c r="C146">
        <v>7</v>
      </c>
      <c r="D146">
        <v>-1</v>
      </c>
      <c r="E146">
        <v>-1</v>
      </c>
      <c r="F146">
        <v>-1</v>
      </c>
      <c r="G146">
        <v>-1</v>
      </c>
      <c r="H146" s="4">
        <v>45485.5</v>
      </c>
      <c r="I146">
        <v>18</v>
      </c>
      <c r="J146">
        <v>0</v>
      </c>
      <c r="K146">
        <v>1</v>
      </c>
      <c r="L146">
        <v>3</v>
      </c>
      <c r="M146" t="b">
        <v>1</v>
      </c>
      <c r="N146" t="s">
        <v>863</v>
      </c>
      <c r="O146" t="s">
        <v>1</v>
      </c>
      <c r="P146" t="s">
        <v>1</v>
      </c>
      <c r="Q146">
        <v>1</v>
      </c>
    </row>
    <row r="147" spans="1:17" x14ac:dyDescent="0.35">
      <c r="A147">
        <v>2693</v>
      </c>
      <c r="B147">
        <v>17</v>
      </c>
      <c r="C147">
        <v>2</v>
      </c>
      <c r="D147">
        <v>-1</v>
      </c>
      <c r="E147">
        <v>-1</v>
      </c>
      <c r="F147">
        <v>-1</v>
      </c>
      <c r="G147">
        <v>-1</v>
      </c>
      <c r="H147" s="4">
        <v>45485.5</v>
      </c>
      <c r="I147">
        <v>18</v>
      </c>
      <c r="J147">
        <v>0</v>
      </c>
      <c r="K147">
        <v>13</v>
      </c>
      <c r="L147">
        <v>3</v>
      </c>
      <c r="M147" t="b">
        <v>0</v>
      </c>
      <c r="N147" t="s">
        <v>863</v>
      </c>
      <c r="O147" t="s">
        <v>1</v>
      </c>
      <c r="P147" t="s">
        <v>1</v>
      </c>
      <c r="Q147">
        <v>2</v>
      </c>
    </row>
    <row r="148" spans="1:17" x14ac:dyDescent="0.35">
      <c r="A148">
        <v>2694</v>
      </c>
      <c r="B148">
        <v>13</v>
      </c>
      <c r="C148">
        <v>4</v>
      </c>
      <c r="D148">
        <v>-1</v>
      </c>
      <c r="E148">
        <v>-1</v>
      </c>
      <c r="F148">
        <v>-1</v>
      </c>
      <c r="G148">
        <v>-1</v>
      </c>
      <c r="H148" s="4">
        <v>45485.5</v>
      </c>
      <c r="I148">
        <v>18</v>
      </c>
      <c r="J148">
        <v>0</v>
      </c>
      <c r="K148">
        <v>3</v>
      </c>
      <c r="L148">
        <v>3</v>
      </c>
      <c r="M148" t="b">
        <v>0</v>
      </c>
      <c r="N148" t="s">
        <v>863</v>
      </c>
      <c r="O148" t="s">
        <v>1</v>
      </c>
      <c r="P148" t="s">
        <v>1</v>
      </c>
      <c r="Q148">
        <v>3</v>
      </c>
    </row>
    <row r="149" spans="1:17" x14ac:dyDescent="0.35">
      <c r="A149">
        <v>2695</v>
      </c>
      <c r="B149">
        <v>16</v>
      </c>
      <c r="C149">
        <v>10</v>
      </c>
      <c r="D149">
        <v>-1</v>
      </c>
      <c r="E149">
        <v>-1</v>
      </c>
      <c r="F149">
        <v>-1</v>
      </c>
      <c r="G149">
        <v>-1</v>
      </c>
      <c r="H149" s="4">
        <v>45485.5</v>
      </c>
      <c r="I149">
        <v>18</v>
      </c>
      <c r="J149">
        <v>0</v>
      </c>
      <c r="K149">
        <v>1</v>
      </c>
      <c r="L149">
        <v>3</v>
      </c>
      <c r="M149" t="b">
        <v>0</v>
      </c>
      <c r="N149" t="s">
        <v>863</v>
      </c>
      <c r="O149" t="s">
        <v>1</v>
      </c>
      <c r="P149" t="s">
        <v>1</v>
      </c>
      <c r="Q149">
        <v>4</v>
      </c>
    </row>
    <row r="150" spans="1:17" x14ac:dyDescent="0.35">
      <c r="A150">
        <v>2696</v>
      </c>
      <c r="B150">
        <v>11</v>
      </c>
      <c r="C150">
        <v>18</v>
      </c>
      <c r="D150">
        <v>-1</v>
      </c>
      <c r="E150">
        <v>-1</v>
      </c>
      <c r="F150">
        <v>-1</v>
      </c>
      <c r="G150">
        <v>-1</v>
      </c>
      <c r="H150" s="4">
        <v>45485.5</v>
      </c>
      <c r="I150">
        <v>18</v>
      </c>
      <c r="J150">
        <v>0</v>
      </c>
      <c r="K150">
        <v>1</v>
      </c>
      <c r="L150">
        <v>3</v>
      </c>
      <c r="M150" t="b">
        <v>0</v>
      </c>
      <c r="N150" t="s">
        <v>863</v>
      </c>
      <c r="O150" t="s">
        <v>1</v>
      </c>
      <c r="P150" t="s">
        <v>1</v>
      </c>
      <c r="Q150">
        <v>5</v>
      </c>
    </row>
    <row r="151" spans="1:17" x14ac:dyDescent="0.35">
      <c r="A151">
        <v>2697</v>
      </c>
      <c r="B151">
        <v>6</v>
      </c>
      <c r="C151">
        <v>15</v>
      </c>
      <c r="D151">
        <v>-1</v>
      </c>
      <c r="E151">
        <v>-1</v>
      </c>
      <c r="F151">
        <v>-1</v>
      </c>
      <c r="G151">
        <v>-1</v>
      </c>
      <c r="H151" s="4">
        <v>45485.5</v>
      </c>
      <c r="I151">
        <v>18</v>
      </c>
      <c r="J151">
        <v>0</v>
      </c>
      <c r="K151">
        <v>8</v>
      </c>
      <c r="L151">
        <v>3</v>
      </c>
      <c r="M151" t="b">
        <v>0</v>
      </c>
      <c r="N151" t="s">
        <v>863</v>
      </c>
      <c r="O151" t="s">
        <v>1</v>
      </c>
      <c r="P151" t="s">
        <v>1</v>
      </c>
      <c r="Q151">
        <v>6</v>
      </c>
    </row>
    <row r="152" spans="1:17" x14ac:dyDescent="0.35">
      <c r="A152">
        <v>2698</v>
      </c>
      <c r="B152">
        <v>12</v>
      </c>
      <c r="C152">
        <v>9</v>
      </c>
      <c r="D152">
        <v>-1</v>
      </c>
      <c r="E152">
        <v>-1</v>
      </c>
      <c r="F152">
        <v>-1</v>
      </c>
      <c r="G152">
        <v>-1</v>
      </c>
      <c r="H152" s="4">
        <v>45485.5</v>
      </c>
      <c r="I152">
        <v>18</v>
      </c>
      <c r="J152">
        <v>0</v>
      </c>
      <c r="K152">
        <v>2</v>
      </c>
      <c r="L152">
        <v>3</v>
      </c>
      <c r="M152" t="b">
        <v>0</v>
      </c>
      <c r="N152" t="s">
        <v>863</v>
      </c>
      <c r="O152" t="s">
        <v>1</v>
      </c>
      <c r="P152" t="s">
        <v>1</v>
      </c>
      <c r="Q152">
        <v>7</v>
      </c>
    </row>
    <row r="153" spans="1:17" x14ac:dyDescent="0.35">
      <c r="A153">
        <v>2699</v>
      </c>
      <c r="B153">
        <v>1</v>
      </c>
      <c r="C153">
        <v>14</v>
      </c>
      <c r="D153">
        <v>-1</v>
      </c>
      <c r="E153">
        <v>-1</v>
      </c>
      <c r="F153">
        <v>-1</v>
      </c>
      <c r="G153">
        <v>-1</v>
      </c>
      <c r="H153" s="4">
        <v>45485.520833333336</v>
      </c>
      <c r="I153">
        <v>18</v>
      </c>
      <c r="J153">
        <v>0</v>
      </c>
      <c r="K153">
        <v>19</v>
      </c>
      <c r="L153">
        <v>3</v>
      </c>
      <c r="M153" t="b">
        <v>0</v>
      </c>
      <c r="N153" t="s">
        <v>863</v>
      </c>
      <c r="O153" t="s">
        <v>1</v>
      </c>
      <c r="P153" t="s">
        <v>1</v>
      </c>
      <c r="Q153">
        <v>8</v>
      </c>
    </row>
    <row r="154" spans="1:17" x14ac:dyDescent="0.35">
      <c r="A154">
        <v>2700</v>
      </c>
      <c r="B154">
        <v>3</v>
      </c>
      <c r="C154">
        <v>5</v>
      </c>
      <c r="D154">
        <v>-1</v>
      </c>
      <c r="E154">
        <v>-1</v>
      </c>
      <c r="F154">
        <v>-1</v>
      </c>
      <c r="G154">
        <v>-1</v>
      </c>
      <c r="H154" s="4">
        <v>45485.583333333336</v>
      </c>
      <c r="I154">
        <v>18</v>
      </c>
      <c r="J154">
        <v>0</v>
      </c>
      <c r="K154">
        <v>23</v>
      </c>
      <c r="L154">
        <v>3</v>
      </c>
      <c r="M154" t="b">
        <v>0</v>
      </c>
      <c r="N154" t="s">
        <v>863</v>
      </c>
      <c r="O154" t="s">
        <v>1</v>
      </c>
      <c r="P154" t="s">
        <v>1</v>
      </c>
      <c r="Q154">
        <v>9</v>
      </c>
    </row>
    <row r="155" spans="1:17" x14ac:dyDescent="0.35">
      <c r="A155">
        <v>2701</v>
      </c>
      <c r="B155">
        <v>5</v>
      </c>
      <c r="C155">
        <v>6</v>
      </c>
      <c r="D155">
        <v>-1</v>
      </c>
      <c r="E155">
        <v>-1</v>
      </c>
      <c r="F155">
        <v>-1</v>
      </c>
      <c r="G155">
        <v>-1</v>
      </c>
      <c r="H155" s="4">
        <v>45492.5</v>
      </c>
      <c r="I155">
        <v>19</v>
      </c>
      <c r="J155">
        <v>0</v>
      </c>
      <c r="K155">
        <v>4</v>
      </c>
      <c r="L155">
        <v>4</v>
      </c>
      <c r="M155" t="b">
        <v>1</v>
      </c>
      <c r="N155" t="s">
        <v>863</v>
      </c>
      <c r="O155" t="s">
        <v>1</v>
      </c>
      <c r="P155" t="s">
        <v>1</v>
      </c>
      <c r="Q155">
        <v>1</v>
      </c>
    </row>
    <row r="156" spans="1:17" x14ac:dyDescent="0.35">
      <c r="A156">
        <v>2702</v>
      </c>
      <c r="B156">
        <v>9</v>
      </c>
      <c r="C156">
        <v>15</v>
      </c>
      <c r="D156">
        <v>-1</v>
      </c>
      <c r="E156">
        <v>-1</v>
      </c>
      <c r="F156">
        <v>-1</v>
      </c>
      <c r="G156">
        <v>-1</v>
      </c>
      <c r="H156" s="4">
        <v>45492.5</v>
      </c>
      <c r="I156">
        <v>19</v>
      </c>
      <c r="J156">
        <v>0</v>
      </c>
      <c r="K156">
        <v>2</v>
      </c>
      <c r="L156">
        <v>4</v>
      </c>
      <c r="M156" t="b">
        <v>0</v>
      </c>
      <c r="N156" t="s">
        <v>863</v>
      </c>
      <c r="O156" t="s">
        <v>1</v>
      </c>
      <c r="P156" t="s">
        <v>1</v>
      </c>
      <c r="Q156">
        <v>2</v>
      </c>
    </row>
    <row r="157" spans="1:17" x14ac:dyDescent="0.35">
      <c r="A157">
        <v>2703</v>
      </c>
      <c r="B157">
        <v>10</v>
      </c>
      <c r="C157">
        <v>1</v>
      </c>
      <c r="D157">
        <v>-1</v>
      </c>
      <c r="E157">
        <v>-1</v>
      </c>
      <c r="F157">
        <v>-1</v>
      </c>
      <c r="G157">
        <v>-1</v>
      </c>
      <c r="H157" s="4">
        <v>45492.5</v>
      </c>
      <c r="I157">
        <v>19</v>
      </c>
      <c r="J157">
        <v>0</v>
      </c>
      <c r="K157">
        <v>2</v>
      </c>
      <c r="L157">
        <v>4</v>
      </c>
      <c r="M157" t="b">
        <v>0</v>
      </c>
      <c r="N157" t="s">
        <v>863</v>
      </c>
      <c r="O157" t="s">
        <v>1</v>
      </c>
      <c r="P157" t="s">
        <v>1</v>
      </c>
      <c r="Q157">
        <v>3</v>
      </c>
    </row>
    <row r="158" spans="1:17" x14ac:dyDescent="0.35">
      <c r="A158">
        <v>2704</v>
      </c>
      <c r="B158">
        <v>7</v>
      </c>
      <c r="C158">
        <v>12</v>
      </c>
      <c r="D158">
        <v>-1</v>
      </c>
      <c r="E158">
        <v>-1</v>
      </c>
      <c r="F158">
        <v>-1</v>
      </c>
      <c r="G158">
        <v>-1</v>
      </c>
      <c r="H158" s="4">
        <v>45492.5</v>
      </c>
      <c r="I158">
        <v>19</v>
      </c>
      <c r="J158">
        <v>0</v>
      </c>
      <c r="K158">
        <v>11</v>
      </c>
      <c r="L158">
        <v>4</v>
      </c>
      <c r="M158" t="b">
        <v>0</v>
      </c>
      <c r="N158" t="s">
        <v>863</v>
      </c>
      <c r="O158" t="s">
        <v>1</v>
      </c>
      <c r="P158" t="s">
        <v>1</v>
      </c>
      <c r="Q158">
        <v>4</v>
      </c>
    </row>
    <row r="159" spans="1:17" x14ac:dyDescent="0.35">
      <c r="A159">
        <v>2705</v>
      </c>
      <c r="B159">
        <v>18</v>
      </c>
      <c r="C159">
        <v>17</v>
      </c>
      <c r="D159">
        <v>-1</v>
      </c>
      <c r="E159">
        <v>-1</v>
      </c>
      <c r="F159">
        <v>-1</v>
      </c>
      <c r="G159">
        <v>-1</v>
      </c>
      <c r="H159" s="4">
        <v>45492.5</v>
      </c>
      <c r="I159">
        <v>19</v>
      </c>
      <c r="J159">
        <v>0</v>
      </c>
      <c r="K159">
        <v>17</v>
      </c>
      <c r="L159">
        <v>4</v>
      </c>
      <c r="M159" t="b">
        <v>0</v>
      </c>
      <c r="N159" t="s">
        <v>863</v>
      </c>
      <c r="O159" t="s">
        <v>1</v>
      </c>
      <c r="P159" t="s">
        <v>1</v>
      </c>
      <c r="Q159">
        <v>5</v>
      </c>
    </row>
    <row r="160" spans="1:17" x14ac:dyDescent="0.35">
      <c r="A160">
        <v>2706</v>
      </c>
      <c r="B160">
        <v>13</v>
      </c>
      <c r="C160">
        <v>8</v>
      </c>
      <c r="D160">
        <v>-1</v>
      </c>
      <c r="E160">
        <v>-1</v>
      </c>
      <c r="F160">
        <v>-1</v>
      </c>
      <c r="G160">
        <v>-1</v>
      </c>
      <c r="H160" s="4">
        <v>45492.5</v>
      </c>
      <c r="I160">
        <v>19</v>
      </c>
      <c r="J160">
        <v>0</v>
      </c>
      <c r="K160">
        <v>1</v>
      </c>
      <c r="L160">
        <v>4</v>
      </c>
      <c r="M160" t="b">
        <v>0</v>
      </c>
      <c r="N160" t="s">
        <v>863</v>
      </c>
      <c r="O160" t="s">
        <v>1</v>
      </c>
      <c r="P160" t="s">
        <v>1</v>
      </c>
      <c r="Q160">
        <v>6</v>
      </c>
    </row>
    <row r="161" spans="1:17" x14ac:dyDescent="0.35">
      <c r="A161">
        <v>2707</v>
      </c>
      <c r="B161">
        <v>14</v>
      </c>
      <c r="C161">
        <v>3</v>
      </c>
      <c r="D161">
        <v>-1</v>
      </c>
      <c r="E161">
        <v>-1</v>
      </c>
      <c r="F161">
        <v>-1</v>
      </c>
      <c r="G161">
        <v>-1</v>
      </c>
      <c r="H161" s="4">
        <v>45492.5</v>
      </c>
      <c r="I161">
        <v>19</v>
      </c>
      <c r="J161">
        <v>0</v>
      </c>
      <c r="K161">
        <v>2</v>
      </c>
      <c r="L161">
        <v>4</v>
      </c>
      <c r="M161" t="b">
        <v>0</v>
      </c>
      <c r="N161" t="s">
        <v>863</v>
      </c>
      <c r="O161" t="s">
        <v>1</v>
      </c>
      <c r="P161" t="s">
        <v>1</v>
      </c>
      <c r="Q161">
        <v>7</v>
      </c>
    </row>
    <row r="162" spans="1:17" x14ac:dyDescent="0.35">
      <c r="A162">
        <v>2708</v>
      </c>
      <c r="B162">
        <v>2</v>
      </c>
      <c r="C162">
        <v>11</v>
      </c>
      <c r="D162">
        <v>-1</v>
      </c>
      <c r="E162">
        <v>-1</v>
      </c>
      <c r="F162">
        <v>-1</v>
      </c>
      <c r="G162">
        <v>-1</v>
      </c>
      <c r="H162" s="4">
        <v>45492.520833333336</v>
      </c>
      <c r="I162">
        <v>19</v>
      </c>
      <c r="J162">
        <v>0</v>
      </c>
      <c r="K162">
        <v>19</v>
      </c>
      <c r="L162">
        <v>4</v>
      </c>
      <c r="M162" t="b">
        <v>0</v>
      </c>
      <c r="N162" t="s">
        <v>863</v>
      </c>
      <c r="O162" t="s">
        <v>1</v>
      </c>
      <c r="P162" t="s">
        <v>1</v>
      </c>
      <c r="Q162">
        <v>8</v>
      </c>
    </row>
    <row r="163" spans="1:17" x14ac:dyDescent="0.35">
      <c r="A163">
        <v>2709</v>
      </c>
      <c r="B163">
        <v>4</v>
      </c>
      <c r="C163">
        <v>16</v>
      </c>
      <c r="D163">
        <v>-1</v>
      </c>
      <c r="E163">
        <v>-1</v>
      </c>
      <c r="F163">
        <v>-1</v>
      </c>
      <c r="G163">
        <v>-1</v>
      </c>
      <c r="H163" s="4">
        <v>45492.583333333336</v>
      </c>
      <c r="I163">
        <v>19</v>
      </c>
      <c r="J163">
        <v>0</v>
      </c>
      <c r="K163">
        <v>23</v>
      </c>
      <c r="L163">
        <v>4</v>
      </c>
      <c r="M163" t="b">
        <v>0</v>
      </c>
      <c r="N163" t="s">
        <v>863</v>
      </c>
      <c r="O163" t="s">
        <v>1</v>
      </c>
      <c r="P163" t="s">
        <v>1</v>
      </c>
      <c r="Q163">
        <v>9</v>
      </c>
    </row>
    <row r="164" spans="1:17" x14ac:dyDescent="0.35">
      <c r="A164">
        <v>2710</v>
      </c>
      <c r="B164">
        <v>9</v>
      </c>
      <c r="C164">
        <v>2</v>
      </c>
      <c r="D164">
        <v>-1</v>
      </c>
      <c r="E164">
        <v>-1</v>
      </c>
      <c r="F164">
        <v>-1</v>
      </c>
      <c r="G164">
        <v>-1</v>
      </c>
      <c r="H164" s="4">
        <v>45499.5</v>
      </c>
      <c r="I164">
        <v>20</v>
      </c>
      <c r="J164">
        <v>0</v>
      </c>
      <c r="K164">
        <v>2</v>
      </c>
      <c r="L164">
        <v>4</v>
      </c>
      <c r="M164" t="b">
        <v>1</v>
      </c>
      <c r="N164" t="s">
        <v>863</v>
      </c>
      <c r="O164" t="s">
        <v>1</v>
      </c>
      <c r="P164" t="s">
        <v>1</v>
      </c>
      <c r="Q164">
        <v>1</v>
      </c>
    </row>
    <row r="165" spans="1:17" x14ac:dyDescent="0.35">
      <c r="A165">
        <v>2711</v>
      </c>
      <c r="B165">
        <v>8</v>
      </c>
      <c r="C165">
        <v>11</v>
      </c>
      <c r="D165">
        <v>-1</v>
      </c>
      <c r="E165">
        <v>-1</v>
      </c>
      <c r="F165">
        <v>-1</v>
      </c>
      <c r="G165">
        <v>-1</v>
      </c>
      <c r="H165" s="4">
        <v>45499.5</v>
      </c>
      <c r="I165">
        <v>20</v>
      </c>
      <c r="J165">
        <v>0</v>
      </c>
      <c r="K165">
        <v>1</v>
      </c>
      <c r="L165">
        <v>4</v>
      </c>
      <c r="M165" t="b">
        <v>0</v>
      </c>
      <c r="N165" t="s">
        <v>863</v>
      </c>
      <c r="O165" t="s">
        <v>1</v>
      </c>
      <c r="P165" t="s">
        <v>1</v>
      </c>
      <c r="Q165">
        <v>2</v>
      </c>
    </row>
    <row r="166" spans="1:17" x14ac:dyDescent="0.35">
      <c r="A166">
        <v>2712</v>
      </c>
      <c r="B166">
        <v>17</v>
      </c>
      <c r="C166">
        <v>5</v>
      </c>
      <c r="D166">
        <v>-1</v>
      </c>
      <c r="E166">
        <v>-1</v>
      </c>
      <c r="F166">
        <v>-1</v>
      </c>
      <c r="G166">
        <v>-1</v>
      </c>
      <c r="H166" s="4">
        <v>45499.5</v>
      </c>
      <c r="I166">
        <v>20</v>
      </c>
      <c r="J166">
        <v>0</v>
      </c>
      <c r="K166">
        <v>13</v>
      </c>
      <c r="L166">
        <v>4</v>
      </c>
      <c r="M166" t="b">
        <v>0</v>
      </c>
      <c r="N166" t="s">
        <v>863</v>
      </c>
      <c r="O166" t="s">
        <v>1</v>
      </c>
      <c r="P166" t="s">
        <v>1</v>
      </c>
      <c r="Q166">
        <v>3</v>
      </c>
    </row>
    <row r="167" spans="1:17" x14ac:dyDescent="0.35">
      <c r="A167">
        <v>2713</v>
      </c>
      <c r="B167">
        <v>16</v>
      </c>
      <c r="C167">
        <v>18</v>
      </c>
      <c r="D167">
        <v>-1</v>
      </c>
      <c r="E167">
        <v>-1</v>
      </c>
      <c r="F167">
        <v>-1</v>
      </c>
      <c r="G167">
        <v>-1</v>
      </c>
      <c r="H167" s="4">
        <v>45499.5</v>
      </c>
      <c r="I167">
        <v>20</v>
      </c>
      <c r="J167">
        <v>0</v>
      </c>
      <c r="K167">
        <v>1</v>
      </c>
      <c r="L167">
        <v>4</v>
      </c>
      <c r="M167" t="b">
        <v>0</v>
      </c>
      <c r="N167" t="s">
        <v>863</v>
      </c>
      <c r="O167" t="s">
        <v>1</v>
      </c>
      <c r="P167" t="s">
        <v>1</v>
      </c>
      <c r="Q167">
        <v>4</v>
      </c>
    </row>
    <row r="168" spans="1:17" x14ac:dyDescent="0.35">
      <c r="A168">
        <v>2714</v>
      </c>
      <c r="B168">
        <v>15</v>
      </c>
      <c r="C168">
        <v>7</v>
      </c>
      <c r="D168">
        <v>-1</v>
      </c>
      <c r="E168">
        <v>-1</v>
      </c>
      <c r="F168">
        <v>-1</v>
      </c>
      <c r="G168">
        <v>-1</v>
      </c>
      <c r="H168" s="4">
        <v>45499.5</v>
      </c>
      <c r="I168">
        <v>20</v>
      </c>
      <c r="J168">
        <v>0</v>
      </c>
      <c r="K168">
        <v>15</v>
      </c>
      <c r="L168">
        <v>4</v>
      </c>
      <c r="M168" t="b">
        <v>0</v>
      </c>
      <c r="N168" t="s">
        <v>863</v>
      </c>
      <c r="O168" t="s">
        <v>1</v>
      </c>
      <c r="P168" t="s">
        <v>1</v>
      </c>
      <c r="Q168">
        <v>5</v>
      </c>
    </row>
    <row r="169" spans="1:17" x14ac:dyDescent="0.35">
      <c r="A169">
        <v>2715</v>
      </c>
      <c r="B169">
        <v>14</v>
      </c>
      <c r="C169">
        <v>10</v>
      </c>
      <c r="D169">
        <v>-1</v>
      </c>
      <c r="E169">
        <v>-1</v>
      </c>
      <c r="F169">
        <v>-1</v>
      </c>
      <c r="G169">
        <v>-1</v>
      </c>
      <c r="H169" s="4">
        <v>45499.5</v>
      </c>
      <c r="I169">
        <v>20</v>
      </c>
      <c r="J169">
        <v>0</v>
      </c>
      <c r="K169">
        <v>2</v>
      </c>
      <c r="L169">
        <v>4</v>
      </c>
      <c r="M169" t="b">
        <v>0</v>
      </c>
      <c r="N169" t="s">
        <v>863</v>
      </c>
      <c r="O169" t="s">
        <v>1</v>
      </c>
      <c r="P169" t="s">
        <v>1</v>
      </c>
      <c r="Q169">
        <v>6</v>
      </c>
    </row>
    <row r="170" spans="1:17" x14ac:dyDescent="0.35">
      <c r="A170">
        <v>2716</v>
      </c>
      <c r="B170">
        <v>6</v>
      </c>
      <c r="C170">
        <v>12</v>
      </c>
      <c r="D170">
        <v>-1</v>
      </c>
      <c r="E170">
        <v>-1</v>
      </c>
      <c r="F170">
        <v>-1</v>
      </c>
      <c r="G170">
        <v>-1</v>
      </c>
      <c r="H170" s="4">
        <v>45499.5</v>
      </c>
      <c r="I170">
        <v>20</v>
      </c>
      <c r="J170">
        <v>0</v>
      </c>
      <c r="K170">
        <v>8</v>
      </c>
      <c r="L170">
        <v>4</v>
      </c>
      <c r="M170" t="b">
        <v>0</v>
      </c>
      <c r="N170" t="s">
        <v>863</v>
      </c>
      <c r="O170" t="s">
        <v>1</v>
      </c>
      <c r="P170" t="s">
        <v>1</v>
      </c>
      <c r="Q170">
        <v>7</v>
      </c>
    </row>
    <row r="171" spans="1:17" x14ac:dyDescent="0.35">
      <c r="A171">
        <v>2717</v>
      </c>
      <c r="B171">
        <v>1</v>
      </c>
      <c r="C171">
        <v>13</v>
      </c>
      <c r="D171">
        <v>-1</v>
      </c>
      <c r="E171">
        <v>-1</v>
      </c>
      <c r="F171">
        <v>-1</v>
      </c>
      <c r="G171">
        <v>-1</v>
      </c>
      <c r="H171" s="4">
        <v>45499.520833333336</v>
      </c>
      <c r="I171">
        <v>20</v>
      </c>
      <c r="J171">
        <v>0</v>
      </c>
      <c r="K171">
        <v>19</v>
      </c>
      <c r="L171">
        <v>4</v>
      </c>
      <c r="M171" t="b">
        <v>0</v>
      </c>
      <c r="N171" t="s">
        <v>863</v>
      </c>
      <c r="O171" t="s">
        <v>1</v>
      </c>
      <c r="P171" t="s">
        <v>1</v>
      </c>
      <c r="Q171">
        <v>8</v>
      </c>
    </row>
    <row r="172" spans="1:17" x14ac:dyDescent="0.35">
      <c r="A172">
        <v>2718</v>
      </c>
      <c r="B172">
        <v>4</v>
      </c>
      <c r="C172">
        <v>3</v>
      </c>
      <c r="D172">
        <v>-1</v>
      </c>
      <c r="E172">
        <v>-1</v>
      </c>
      <c r="F172">
        <v>-1</v>
      </c>
      <c r="G172">
        <v>-1</v>
      </c>
      <c r="H172" s="4">
        <v>45499.583333333336</v>
      </c>
      <c r="I172">
        <v>20</v>
      </c>
      <c r="J172">
        <v>0</v>
      </c>
      <c r="K172">
        <v>23</v>
      </c>
      <c r="L172">
        <v>4</v>
      </c>
      <c r="M172" t="b">
        <v>0</v>
      </c>
      <c r="N172" t="s">
        <v>863</v>
      </c>
      <c r="O172" t="s">
        <v>1</v>
      </c>
      <c r="P172" t="s">
        <v>1</v>
      </c>
      <c r="Q172">
        <v>9</v>
      </c>
    </row>
    <row r="173" spans="1:17" x14ac:dyDescent="0.35">
      <c r="A173">
        <v>2719</v>
      </c>
      <c r="B173">
        <v>8</v>
      </c>
      <c r="C173">
        <v>9</v>
      </c>
      <c r="D173">
        <v>-1</v>
      </c>
      <c r="E173">
        <v>-1</v>
      </c>
      <c r="F173">
        <v>-1</v>
      </c>
      <c r="G173">
        <v>-1</v>
      </c>
      <c r="H173" s="4">
        <v>45506.5</v>
      </c>
      <c r="I173">
        <v>21</v>
      </c>
      <c r="J173">
        <v>0</v>
      </c>
      <c r="K173">
        <v>1</v>
      </c>
      <c r="L173">
        <v>4</v>
      </c>
      <c r="M173" t="b">
        <v>1</v>
      </c>
      <c r="N173" t="s">
        <v>863</v>
      </c>
      <c r="O173" t="s">
        <v>1</v>
      </c>
      <c r="P173" t="s">
        <v>1</v>
      </c>
      <c r="Q173">
        <v>1</v>
      </c>
    </row>
    <row r="174" spans="1:17" x14ac:dyDescent="0.35">
      <c r="A174">
        <v>2720</v>
      </c>
      <c r="B174">
        <v>10</v>
      </c>
      <c r="C174">
        <v>4</v>
      </c>
      <c r="D174">
        <v>-1</v>
      </c>
      <c r="E174">
        <v>-1</v>
      </c>
      <c r="F174">
        <v>-1</v>
      </c>
      <c r="G174">
        <v>-1</v>
      </c>
      <c r="H174" s="4">
        <v>45506.5</v>
      </c>
      <c r="I174">
        <v>21</v>
      </c>
      <c r="J174">
        <v>0</v>
      </c>
      <c r="K174">
        <v>1</v>
      </c>
      <c r="L174">
        <v>4</v>
      </c>
      <c r="M174" t="b">
        <v>0</v>
      </c>
      <c r="N174" t="s">
        <v>863</v>
      </c>
      <c r="O174" t="s">
        <v>1</v>
      </c>
      <c r="P174" t="s">
        <v>1</v>
      </c>
      <c r="Q174">
        <v>2</v>
      </c>
    </row>
    <row r="175" spans="1:17" x14ac:dyDescent="0.35">
      <c r="A175">
        <v>2721</v>
      </c>
      <c r="B175">
        <v>7</v>
      </c>
      <c r="C175">
        <v>1</v>
      </c>
      <c r="D175">
        <v>-1</v>
      </c>
      <c r="E175">
        <v>-1</v>
      </c>
      <c r="F175">
        <v>-1</v>
      </c>
      <c r="G175">
        <v>-1</v>
      </c>
      <c r="H175" s="4">
        <v>45506.5</v>
      </c>
      <c r="I175">
        <v>21</v>
      </c>
      <c r="J175">
        <v>0</v>
      </c>
      <c r="K175">
        <v>11</v>
      </c>
      <c r="L175">
        <v>4</v>
      </c>
      <c r="M175" t="b">
        <v>0</v>
      </c>
      <c r="N175" t="s">
        <v>863</v>
      </c>
      <c r="O175" t="s">
        <v>1</v>
      </c>
      <c r="P175" t="s">
        <v>1</v>
      </c>
      <c r="Q175">
        <v>3</v>
      </c>
    </row>
    <row r="176" spans="1:17" x14ac:dyDescent="0.35">
      <c r="A176">
        <v>2722</v>
      </c>
      <c r="B176">
        <v>18</v>
      </c>
      <c r="C176">
        <v>13</v>
      </c>
      <c r="D176">
        <v>-1</v>
      </c>
      <c r="E176">
        <v>-1</v>
      </c>
      <c r="F176">
        <v>-1</v>
      </c>
      <c r="G176">
        <v>-1</v>
      </c>
      <c r="H176" s="4">
        <v>45506.5</v>
      </c>
      <c r="I176">
        <v>21</v>
      </c>
      <c r="J176">
        <v>0</v>
      </c>
      <c r="K176">
        <v>10</v>
      </c>
      <c r="L176">
        <v>4</v>
      </c>
      <c r="M176" t="b">
        <v>0</v>
      </c>
      <c r="N176" t="s">
        <v>863</v>
      </c>
      <c r="O176" t="s">
        <v>1</v>
      </c>
      <c r="P176" t="s">
        <v>1</v>
      </c>
      <c r="Q176">
        <v>4</v>
      </c>
    </row>
    <row r="177" spans="1:17" x14ac:dyDescent="0.35">
      <c r="A177">
        <v>2723</v>
      </c>
      <c r="B177">
        <v>15</v>
      </c>
      <c r="C177">
        <v>11</v>
      </c>
      <c r="D177">
        <v>-1</v>
      </c>
      <c r="E177">
        <v>-1</v>
      </c>
      <c r="F177">
        <v>-1</v>
      </c>
      <c r="G177">
        <v>-1</v>
      </c>
      <c r="H177" s="4">
        <v>45506.5</v>
      </c>
      <c r="I177">
        <v>21</v>
      </c>
      <c r="J177">
        <v>0</v>
      </c>
      <c r="K177">
        <v>2</v>
      </c>
      <c r="L177">
        <v>4</v>
      </c>
      <c r="M177" t="b">
        <v>0</v>
      </c>
      <c r="N177" t="s">
        <v>863</v>
      </c>
      <c r="O177" t="s">
        <v>1</v>
      </c>
      <c r="P177" t="s">
        <v>1</v>
      </c>
      <c r="Q177">
        <v>5</v>
      </c>
    </row>
    <row r="178" spans="1:17" x14ac:dyDescent="0.35">
      <c r="A178">
        <v>2724</v>
      </c>
      <c r="B178">
        <v>14</v>
      </c>
      <c r="C178">
        <v>5</v>
      </c>
      <c r="D178">
        <v>-1</v>
      </c>
      <c r="E178">
        <v>-1</v>
      </c>
      <c r="F178">
        <v>-1</v>
      </c>
      <c r="G178">
        <v>-1</v>
      </c>
      <c r="H178" s="4">
        <v>45506.5</v>
      </c>
      <c r="I178">
        <v>21</v>
      </c>
      <c r="J178">
        <v>0</v>
      </c>
      <c r="K178">
        <v>2</v>
      </c>
      <c r="L178">
        <v>4</v>
      </c>
      <c r="M178" t="b">
        <v>0</v>
      </c>
      <c r="N178" t="s">
        <v>863</v>
      </c>
      <c r="O178" t="s">
        <v>1</v>
      </c>
      <c r="P178" t="s">
        <v>1</v>
      </c>
      <c r="Q178">
        <v>6</v>
      </c>
    </row>
    <row r="179" spans="1:17" x14ac:dyDescent="0.35">
      <c r="A179">
        <v>2725</v>
      </c>
      <c r="B179">
        <v>12</v>
      </c>
      <c r="C179">
        <v>16</v>
      </c>
      <c r="D179">
        <v>-1</v>
      </c>
      <c r="E179">
        <v>-1</v>
      </c>
      <c r="F179">
        <v>-1</v>
      </c>
      <c r="G179">
        <v>-1</v>
      </c>
      <c r="H179" s="4">
        <v>45506.5</v>
      </c>
      <c r="I179">
        <v>21</v>
      </c>
      <c r="J179">
        <v>0</v>
      </c>
      <c r="K179">
        <v>2</v>
      </c>
      <c r="L179">
        <v>4</v>
      </c>
      <c r="M179" t="b">
        <v>0</v>
      </c>
      <c r="N179" t="s">
        <v>863</v>
      </c>
      <c r="O179" t="s">
        <v>1</v>
      </c>
      <c r="P179" t="s">
        <v>1</v>
      </c>
      <c r="Q179">
        <v>7</v>
      </c>
    </row>
    <row r="180" spans="1:17" x14ac:dyDescent="0.35">
      <c r="A180">
        <v>2726</v>
      </c>
      <c r="B180">
        <v>2</v>
      </c>
      <c r="C180">
        <v>6</v>
      </c>
      <c r="D180">
        <v>-1</v>
      </c>
      <c r="E180">
        <v>-1</v>
      </c>
      <c r="F180">
        <v>-1</v>
      </c>
      <c r="G180">
        <v>-1</v>
      </c>
      <c r="H180" s="4">
        <v>45506.520833333336</v>
      </c>
      <c r="I180">
        <v>21</v>
      </c>
      <c r="J180">
        <v>0</v>
      </c>
      <c r="K180">
        <v>19</v>
      </c>
      <c r="L180">
        <v>4</v>
      </c>
      <c r="M180" t="b">
        <v>0</v>
      </c>
      <c r="N180" t="s">
        <v>863</v>
      </c>
      <c r="O180" t="s">
        <v>1</v>
      </c>
      <c r="P180" t="s">
        <v>1</v>
      </c>
      <c r="Q180">
        <v>8</v>
      </c>
    </row>
    <row r="181" spans="1:17" x14ac:dyDescent="0.35">
      <c r="A181">
        <v>2727</v>
      </c>
      <c r="B181">
        <v>3</v>
      </c>
      <c r="C181">
        <v>17</v>
      </c>
      <c r="D181">
        <v>-1</v>
      </c>
      <c r="E181">
        <v>-1</v>
      </c>
      <c r="F181">
        <v>-1</v>
      </c>
      <c r="G181">
        <v>-1</v>
      </c>
      <c r="H181" s="4">
        <v>45506.583333333336</v>
      </c>
      <c r="I181">
        <v>21</v>
      </c>
      <c r="J181">
        <v>0</v>
      </c>
      <c r="K181">
        <v>23</v>
      </c>
      <c r="L181">
        <v>4</v>
      </c>
      <c r="M181" t="b">
        <v>0</v>
      </c>
      <c r="N181" t="s">
        <v>863</v>
      </c>
      <c r="O181" t="s">
        <v>1</v>
      </c>
      <c r="P181" t="s">
        <v>1</v>
      </c>
      <c r="Q181">
        <v>9</v>
      </c>
    </row>
    <row r="182" spans="1:17" x14ac:dyDescent="0.35">
      <c r="A182">
        <v>2728</v>
      </c>
      <c r="B182">
        <v>5</v>
      </c>
      <c r="C182">
        <v>18</v>
      </c>
      <c r="D182">
        <v>-1</v>
      </c>
      <c r="E182">
        <v>-1</v>
      </c>
      <c r="F182">
        <v>-1</v>
      </c>
      <c r="G182">
        <v>-1</v>
      </c>
      <c r="H182" s="4">
        <v>45513.5</v>
      </c>
      <c r="I182">
        <v>22</v>
      </c>
      <c r="J182">
        <v>0</v>
      </c>
      <c r="K182">
        <v>4</v>
      </c>
      <c r="L182">
        <v>4</v>
      </c>
      <c r="M182" t="b">
        <v>1</v>
      </c>
      <c r="N182" t="s">
        <v>863</v>
      </c>
      <c r="O182" t="s">
        <v>1</v>
      </c>
      <c r="P182" t="s">
        <v>1</v>
      </c>
      <c r="Q182">
        <v>1</v>
      </c>
    </row>
    <row r="183" spans="1:17" x14ac:dyDescent="0.35">
      <c r="A183">
        <v>2729</v>
      </c>
      <c r="B183">
        <v>9</v>
      </c>
      <c r="C183">
        <v>13</v>
      </c>
      <c r="D183">
        <v>-1</v>
      </c>
      <c r="E183">
        <v>-1</v>
      </c>
      <c r="F183">
        <v>-1</v>
      </c>
      <c r="G183">
        <v>-1</v>
      </c>
      <c r="H183" s="4">
        <v>45513.5</v>
      </c>
      <c r="I183">
        <v>22</v>
      </c>
      <c r="J183">
        <v>0</v>
      </c>
      <c r="K183">
        <v>1</v>
      </c>
      <c r="L183">
        <v>4</v>
      </c>
      <c r="M183" t="b">
        <v>0</v>
      </c>
      <c r="N183" t="s">
        <v>863</v>
      </c>
      <c r="O183" t="s">
        <v>1</v>
      </c>
      <c r="P183" t="s">
        <v>1</v>
      </c>
      <c r="Q183">
        <v>2</v>
      </c>
    </row>
    <row r="184" spans="1:17" x14ac:dyDescent="0.35">
      <c r="A184">
        <v>2730</v>
      </c>
      <c r="B184">
        <v>10</v>
      </c>
      <c r="C184">
        <v>17</v>
      </c>
      <c r="D184">
        <v>-1</v>
      </c>
      <c r="E184">
        <v>-1</v>
      </c>
      <c r="F184">
        <v>-1</v>
      </c>
      <c r="G184">
        <v>-1</v>
      </c>
      <c r="H184" s="4">
        <v>45513.5</v>
      </c>
      <c r="I184">
        <v>22</v>
      </c>
      <c r="J184">
        <v>0</v>
      </c>
      <c r="K184">
        <v>2</v>
      </c>
      <c r="L184">
        <v>4</v>
      </c>
      <c r="M184" t="b">
        <v>0</v>
      </c>
      <c r="N184" t="s">
        <v>863</v>
      </c>
      <c r="O184" t="s">
        <v>1</v>
      </c>
      <c r="P184" t="s">
        <v>1</v>
      </c>
      <c r="Q184">
        <v>3</v>
      </c>
    </row>
    <row r="185" spans="1:17" x14ac:dyDescent="0.35">
      <c r="A185">
        <v>2731</v>
      </c>
      <c r="B185">
        <v>16</v>
      </c>
      <c r="C185">
        <v>2</v>
      </c>
      <c r="D185">
        <v>-1</v>
      </c>
      <c r="E185">
        <v>-1</v>
      </c>
      <c r="F185">
        <v>-1</v>
      </c>
      <c r="G185">
        <v>-1</v>
      </c>
      <c r="H185" s="4">
        <v>45513.5</v>
      </c>
      <c r="I185">
        <v>22</v>
      </c>
      <c r="J185">
        <v>0</v>
      </c>
      <c r="K185">
        <v>1</v>
      </c>
      <c r="L185">
        <v>4</v>
      </c>
      <c r="M185" t="b">
        <v>0</v>
      </c>
      <c r="N185" t="s">
        <v>863</v>
      </c>
      <c r="O185" t="s">
        <v>1</v>
      </c>
      <c r="P185" t="s">
        <v>1</v>
      </c>
      <c r="Q185">
        <v>4</v>
      </c>
    </row>
    <row r="186" spans="1:17" x14ac:dyDescent="0.35">
      <c r="A186">
        <v>2732</v>
      </c>
      <c r="B186">
        <v>15</v>
      </c>
      <c r="C186">
        <v>3</v>
      </c>
      <c r="D186">
        <v>-1</v>
      </c>
      <c r="E186">
        <v>-1</v>
      </c>
      <c r="F186">
        <v>-1</v>
      </c>
      <c r="G186">
        <v>-1</v>
      </c>
      <c r="H186" s="4">
        <v>45513.5</v>
      </c>
      <c r="I186">
        <v>22</v>
      </c>
      <c r="J186">
        <v>0</v>
      </c>
      <c r="K186">
        <v>15</v>
      </c>
      <c r="L186">
        <v>4</v>
      </c>
      <c r="M186" t="b">
        <v>0</v>
      </c>
      <c r="N186" t="s">
        <v>863</v>
      </c>
      <c r="O186" t="s">
        <v>1</v>
      </c>
      <c r="P186" t="s">
        <v>1</v>
      </c>
      <c r="Q186">
        <v>5</v>
      </c>
    </row>
    <row r="187" spans="1:17" x14ac:dyDescent="0.35">
      <c r="A187">
        <v>2733</v>
      </c>
      <c r="B187">
        <v>11</v>
      </c>
      <c r="C187">
        <v>14</v>
      </c>
      <c r="D187">
        <v>-1</v>
      </c>
      <c r="E187">
        <v>-1</v>
      </c>
      <c r="F187">
        <v>-1</v>
      </c>
      <c r="G187">
        <v>-1</v>
      </c>
      <c r="H187" s="4">
        <v>45513.5</v>
      </c>
      <c r="I187">
        <v>22</v>
      </c>
      <c r="J187">
        <v>0</v>
      </c>
      <c r="K187">
        <v>2</v>
      </c>
      <c r="L187">
        <v>4</v>
      </c>
      <c r="M187" t="b">
        <v>0</v>
      </c>
      <c r="N187" t="s">
        <v>863</v>
      </c>
      <c r="O187" t="s">
        <v>1</v>
      </c>
      <c r="P187" t="s">
        <v>1</v>
      </c>
      <c r="Q187">
        <v>6</v>
      </c>
    </row>
    <row r="188" spans="1:17" x14ac:dyDescent="0.35">
      <c r="A188">
        <v>2734</v>
      </c>
      <c r="B188">
        <v>6</v>
      </c>
      <c r="C188">
        <v>8</v>
      </c>
      <c r="D188">
        <v>-1</v>
      </c>
      <c r="E188">
        <v>-1</v>
      </c>
      <c r="F188">
        <v>-1</v>
      </c>
      <c r="G188">
        <v>-1</v>
      </c>
      <c r="H188" s="4">
        <v>45513.5</v>
      </c>
      <c r="I188">
        <v>22</v>
      </c>
      <c r="J188">
        <v>0</v>
      </c>
      <c r="K188">
        <v>8</v>
      </c>
      <c r="L188">
        <v>4</v>
      </c>
      <c r="M188" t="b">
        <v>0</v>
      </c>
      <c r="N188" t="s">
        <v>863</v>
      </c>
      <c r="O188" t="s">
        <v>1</v>
      </c>
      <c r="P188" t="s">
        <v>1</v>
      </c>
      <c r="Q188">
        <v>7</v>
      </c>
    </row>
    <row r="189" spans="1:17" x14ac:dyDescent="0.35">
      <c r="A189">
        <v>2735</v>
      </c>
      <c r="B189">
        <v>1</v>
      </c>
      <c r="C189">
        <v>12</v>
      </c>
      <c r="D189">
        <v>-1</v>
      </c>
      <c r="E189">
        <v>-1</v>
      </c>
      <c r="F189">
        <v>-1</v>
      </c>
      <c r="G189">
        <v>-1</v>
      </c>
      <c r="H189" s="4">
        <v>45513.520833333336</v>
      </c>
      <c r="I189">
        <v>22</v>
      </c>
      <c r="J189">
        <v>0</v>
      </c>
      <c r="K189">
        <v>19</v>
      </c>
      <c r="L189">
        <v>4</v>
      </c>
      <c r="M189" t="b">
        <v>0</v>
      </c>
      <c r="N189" t="s">
        <v>863</v>
      </c>
      <c r="O189" t="s">
        <v>1</v>
      </c>
      <c r="P189" t="s">
        <v>1</v>
      </c>
      <c r="Q189">
        <v>8</v>
      </c>
    </row>
    <row r="190" spans="1:17" x14ac:dyDescent="0.35">
      <c r="A190">
        <v>2736</v>
      </c>
      <c r="B190">
        <v>4</v>
      </c>
      <c r="C190">
        <v>7</v>
      </c>
      <c r="D190">
        <v>-1</v>
      </c>
      <c r="E190">
        <v>-1</v>
      </c>
      <c r="F190">
        <v>-1</v>
      </c>
      <c r="G190">
        <v>-1</v>
      </c>
      <c r="H190" s="4">
        <v>45513.583333333336</v>
      </c>
      <c r="I190">
        <v>22</v>
      </c>
      <c r="J190">
        <v>0</v>
      </c>
      <c r="K190">
        <v>23</v>
      </c>
      <c r="L190">
        <v>4</v>
      </c>
      <c r="M190" t="b">
        <v>0</v>
      </c>
      <c r="N190" t="s">
        <v>863</v>
      </c>
      <c r="O190" t="s">
        <v>1</v>
      </c>
      <c r="P190" t="s">
        <v>1</v>
      </c>
      <c r="Q190">
        <v>9</v>
      </c>
    </row>
    <row r="191" spans="1:17" x14ac:dyDescent="0.35">
      <c r="A191">
        <v>2737</v>
      </c>
      <c r="B191">
        <v>8</v>
      </c>
      <c r="C191">
        <v>5</v>
      </c>
      <c r="D191">
        <v>-1</v>
      </c>
      <c r="E191">
        <v>-1</v>
      </c>
      <c r="F191">
        <v>-1</v>
      </c>
      <c r="G191">
        <v>-1</v>
      </c>
      <c r="H191" s="4">
        <v>45520.5</v>
      </c>
      <c r="I191">
        <v>23</v>
      </c>
      <c r="J191">
        <v>0</v>
      </c>
      <c r="K191">
        <v>1</v>
      </c>
      <c r="L191">
        <v>4</v>
      </c>
      <c r="M191" t="b">
        <v>1</v>
      </c>
      <c r="N191" t="s">
        <v>863</v>
      </c>
      <c r="O191" t="s">
        <v>1</v>
      </c>
      <c r="P191" t="s">
        <v>1</v>
      </c>
      <c r="Q191">
        <v>1</v>
      </c>
    </row>
    <row r="192" spans="1:17" x14ac:dyDescent="0.35">
      <c r="A192">
        <v>2738</v>
      </c>
      <c r="B192">
        <v>10</v>
      </c>
      <c r="C192">
        <v>6</v>
      </c>
      <c r="D192">
        <v>-1</v>
      </c>
      <c r="E192">
        <v>-1</v>
      </c>
      <c r="F192">
        <v>-1</v>
      </c>
      <c r="G192">
        <v>-1</v>
      </c>
      <c r="H192" s="4">
        <v>45520.5</v>
      </c>
      <c r="I192">
        <v>23</v>
      </c>
      <c r="J192">
        <v>0</v>
      </c>
      <c r="K192">
        <v>2</v>
      </c>
      <c r="L192">
        <v>4</v>
      </c>
      <c r="M192" t="b">
        <v>0</v>
      </c>
      <c r="N192" t="s">
        <v>863</v>
      </c>
      <c r="O192" t="s">
        <v>1</v>
      </c>
      <c r="P192" t="s">
        <v>1</v>
      </c>
      <c r="Q192">
        <v>2</v>
      </c>
    </row>
    <row r="193" spans="1:17" x14ac:dyDescent="0.35">
      <c r="A193">
        <v>2739</v>
      </c>
      <c r="B193">
        <v>17</v>
      </c>
      <c r="C193">
        <v>16</v>
      </c>
      <c r="D193">
        <v>-1</v>
      </c>
      <c r="E193">
        <v>-1</v>
      </c>
      <c r="F193">
        <v>-1</v>
      </c>
      <c r="G193">
        <v>-1</v>
      </c>
      <c r="H193" s="4">
        <v>45520.5</v>
      </c>
      <c r="I193">
        <v>23</v>
      </c>
      <c r="J193">
        <v>0</v>
      </c>
      <c r="K193">
        <v>13</v>
      </c>
      <c r="L193">
        <v>4</v>
      </c>
      <c r="M193" t="b">
        <v>0</v>
      </c>
      <c r="N193" t="s">
        <v>863</v>
      </c>
      <c r="O193" t="s">
        <v>1</v>
      </c>
      <c r="P193" t="s">
        <v>1</v>
      </c>
      <c r="Q193">
        <v>3</v>
      </c>
    </row>
    <row r="194" spans="1:17" x14ac:dyDescent="0.35">
      <c r="A194">
        <v>2740</v>
      </c>
      <c r="B194">
        <v>18</v>
      </c>
      <c r="C194">
        <v>4</v>
      </c>
      <c r="D194">
        <v>-1</v>
      </c>
      <c r="E194">
        <v>-1</v>
      </c>
      <c r="F194">
        <v>-1</v>
      </c>
      <c r="G194">
        <v>-1</v>
      </c>
      <c r="H194" s="4">
        <v>45520.5</v>
      </c>
      <c r="I194">
        <v>23</v>
      </c>
      <c r="J194">
        <v>0</v>
      </c>
      <c r="K194">
        <v>17</v>
      </c>
      <c r="L194">
        <v>4</v>
      </c>
      <c r="M194" t="b">
        <v>0</v>
      </c>
      <c r="N194" t="s">
        <v>863</v>
      </c>
      <c r="O194" t="s">
        <v>1</v>
      </c>
      <c r="P194" t="s">
        <v>1</v>
      </c>
      <c r="Q194">
        <v>4</v>
      </c>
    </row>
    <row r="195" spans="1:17" x14ac:dyDescent="0.35">
      <c r="A195">
        <v>2741</v>
      </c>
      <c r="B195">
        <v>13</v>
      </c>
      <c r="C195">
        <v>11</v>
      </c>
      <c r="D195">
        <v>-1</v>
      </c>
      <c r="E195">
        <v>-1</v>
      </c>
      <c r="F195">
        <v>-1</v>
      </c>
      <c r="G195">
        <v>-1</v>
      </c>
      <c r="H195" s="4">
        <v>45520.5</v>
      </c>
      <c r="I195">
        <v>23</v>
      </c>
      <c r="J195">
        <v>0</v>
      </c>
      <c r="K195">
        <v>1</v>
      </c>
      <c r="L195">
        <v>4</v>
      </c>
      <c r="M195" t="b">
        <v>0</v>
      </c>
      <c r="N195" t="s">
        <v>863</v>
      </c>
      <c r="O195" t="s">
        <v>1</v>
      </c>
      <c r="P195" t="s">
        <v>1</v>
      </c>
      <c r="Q195">
        <v>5</v>
      </c>
    </row>
    <row r="196" spans="1:17" x14ac:dyDescent="0.35">
      <c r="A196">
        <v>2742</v>
      </c>
      <c r="B196">
        <v>14</v>
      </c>
      <c r="C196">
        <v>7</v>
      </c>
      <c r="D196">
        <v>-1</v>
      </c>
      <c r="E196">
        <v>-1</v>
      </c>
      <c r="F196">
        <v>-1</v>
      </c>
      <c r="G196">
        <v>-1</v>
      </c>
      <c r="H196" s="4">
        <v>45520.5</v>
      </c>
      <c r="I196">
        <v>23</v>
      </c>
      <c r="J196">
        <v>0</v>
      </c>
      <c r="K196">
        <v>2</v>
      </c>
      <c r="L196">
        <v>4</v>
      </c>
      <c r="M196" t="b">
        <v>0</v>
      </c>
      <c r="N196" t="s">
        <v>863</v>
      </c>
      <c r="O196" t="s">
        <v>1</v>
      </c>
      <c r="P196" t="s">
        <v>1</v>
      </c>
      <c r="Q196">
        <v>6</v>
      </c>
    </row>
    <row r="197" spans="1:17" x14ac:dyDescent="0.35">
      <c r="A197">
        <v>2743</v>
      </c>
      <c r="B197">
        <v>12</v>
      </c>
      <c r="C197">
        <v>15</v>
      </c>
      <c r="D197">
        <v>-1</v>
      </c>
      <c r="E197">
        <v>-1</v>
      </c>
      <c r="F197">
        <v>-1</v>
      </c>
      <c r="G197">
        <v>-1</v>
      </c>
      <c r="H197" s="4">
        <v>45520.5</v>
      </c>
      <c r="I197">
        <v>23</v>
      </c>
      <c r="J197">
        <v>0</v>
      </c>
      <c r="K197">
        <v>2</v>
      </c>
      <c r="L197">
        <v>4</v>
      </c>
      <c r="M197" t="b">
        <v>0</v>
      </c>
      <c r="N197" t="s">
        <v>863</v>
      </c>
      <c r="O197" t="s">
        <v>1</v>
      </c>
      <c r="P197" t="s">
        <v>1</v>
      </c>
      <c r="Q197">
        <v>7</v>
      </c>
    </row>
    <row r="198" spans="1:17" x14ac:dyDescent="0.35">
      <c r="A198">
        <v>2744</v>
      </c>
      <c r="B198">
        <v>2</v>
      </c>
      <c r="C198">
        <v>1</v>
      </c>
      <c r="D198">
        <v>-1</v>
      </c>
      <c r="E198">
        <v>-1</v>
      </c>
      <c r="F198">
        <v>-1</v>
      </c>
      <c r="G198">
        <v>-1</v>
      </c>
      <c r="H198" s="4">
        <v>45520.520833333336</v>
      </c>
      <c r="I198">
        <v>23</v>
      </c>
      <c r="J198">
        <v>0</v>
      </c>
      <c r="K198">
        <v>19</v>
      </c>
      <c r="L198">
        <v>4</v>
      </c>
      <c r="M198" t="b">
        <v>0</v>
      </c>
      <c r="N198" t="s">
        <v>863</v>
      </c>
      <c r="O198" t="s">
        <v>1</v>
      </c>
      <c r="P198" t="s">
        <v>1</v>
      </c>
      <c r="Q198">
        <v>8</v>
      </c>
    </row>
    <row r="199" spans="1:17" x14ac:dyDescent="0.35">
      <c r="A199">
        <v>2745</v>
      </c>
      <c r="B199">
        <v>3</v>
      </c>
      <c r="C199">
        <v>9</v>
      </c>
      <c r="D199">
        <v>-1</v>
      </c>
      <c r="E199">
        <v>-1</v>
      </c>
      <c r="F199">
        <v>-1</v>
      </c>
      <c r="G199">
        <v>-1</v>
      </c>
      <c r="H199" s="4">
        <v>45520.583333333336</v>
      </c>
      <c r="I199">
        <v>23</v>
      </c>
      <c r="J199">
        <v>0</v>
      </c>
      <c r="K199">
        <v>23</v>
      </c>
      <c r="L199">
        <v>4</v>
      </c>
      <c r="M199" t="b">
        <v>0</v>
      </c>
      <c r="N199" t="s">
        <v>863</v>
      </c>
      <c r="O199" t="s">
        <v>1</v>
      </c>
      <c r="P199" t="s">
        <v>1</v>
      </c>
      <c r="Q199">
        <v>9</v>
      </c>
    </row>
    <row r="200" spans="1:17" x14ac:dyDescent="0.35">
      <c r="A200">
        <v>2746</v>
      </c>
      <c r="B200">
        <v>5</v>
      </c>
      <c r="C200">
        <v>10</v>
      </c>
      <c r="D200">
        <v>-1</v>
      </c>
      <c r="E200">
        <v>-1</v>
      </c>
      <c r="F200">
        <v>-1</v>
      </c>
      <c r="G200">
        <v>-1</v>
      </c>
      <c r="H200" s="4">
        <v>45527.5</v>
      </c>
      <c r="I200">
        <v>24</v>
      </c>
      <c r="J200">
        <v>0</v>
      </c>
      <c r="K200">
        <v>4</v>
      </c>
      <c r="L200">
        <v>4</v>
      </c>
      <c r="M200" t="b">
        <v>1</v>
      </c>
      <c r="N200" t="s">
        <v>863</v>
      </c>
      <c r="O200" t="s">
        <v>1</v>
      </c>
      <c r="P200" t="s">
        <v>1</v>
      </c>
      <c r="Q200">
        <v>1</v>
      </c>
    </row>
    <row r="201" spans="1:17" x14ac:dyDescent="0.35">
      <c r="A201">
        <v>2747</v>
      </c>
      <c r="B201">
        <v>9</v>
      </c>
      <c r="C201">
        <v>14</v>
      </c>
      <c r="D201">
        <v>-1</v>
      </c>
      <c r="E201">
        <v>-1</v>
      </c>
      <c r="F201">
        <v>-1</v>
      </c>
      <c r="G201">
        <v>-1</v>
      </c>
      <c r="H201" s="4">
        <v>45527.5</v>
      </c>
      <c r="I201">
        <v>24</v>
      </c>
      <c r="J201">
        <v>0</v>
      </c>
      <c r="K201">
        <v>2</v>
      </c>
      <c r="L201">
        <v>4</v>
      </c>
      <c r="M201" t="b">
        <v>0</v>
      </c>
      <c r="N201" t="s">
        <v>863</v>
      </c>
      <c r="O201" t="s">
        <v>1</v>
      </c>
      <c r="P201" t="s">
        <v>1</v>
      </c>
      <c r="Q201">
        <v>2</v>
      </c>
    </row>
    <row r="202" spans="1:17" x14ac:dyDescent="0.35">
      <c r="A202">
        <v>2748</v>
      </c>
      <c r="B202">
        <v>7</v>
      </c>
      <c r="C202">
        <v>3</v>
      </c>
      <c r="D202">
        <v>-1</v>
      </c>
      <c r="E202">
        <v>-1</v>
      </c>
      <c r="F202">
        <v>-1</v>
      </c>
      <c r="G202">
        <v>-1</v>
      </c>
      <c r="H202" s="4">
        <v>45527.5</v>
      </c>
      <c r="I202">
        <v>24</v>
      </c>
      <c r="J202">
        <v>0</v>
      </c>
      <c r="K202">
        <v>11</v>
      </c>
      <c r="L202">
        <v>4</v>
      </c>
      <c r="M202" t="b">
        <v>0</v>
      </c>
      <c r="N202" t="s">
        <v>863</v>
      </c>
      <c r="O202" t="s">
        <v>1</v>
      </c>
      <c r="P202" t="s">
        <v>1</v>
      </c>
      <c r="Q202">
        <v>3</v>
      </c>
    </row>
    <row r="203" spans="1:17" x14ac:dyDescent="0.35">
      <c r="A203">
        <v>2749</v>
      </c>
      <c r="B203">
        <v>13</v>
      </c>
      <c r="C203">
        <v>15</v>
      </c>
      <c r="D203">
        <v>-1</v>
      </c>
      <c r="E203">
        <v>-1</v>
      </c>
      <c r="F203">
        <v>-1</v>
      </c>
      <c r="G203">
        <v>-1</v>
      </c>
      <c r="H203" s="4">
        <v>45527.5</v>
      </c>
      <c r="I203">
        <v>24</v>
      </c>
      <c r="J203">
        <v>0</v>
      </c>
      <c r="K203">
        <v>3</v>
      </c>
      <c r="L203">
        <v>4</v>
      </c>
      <c r="M203" t="b">
        <v>0</v>
      </c>
      <c r="N203" t="s">
        <v>863</v>
      </c>
      <c r="O203" t="s">
        <v>1</v>
      </c>
      <c r="P203" t="s">
        <v>1</v>
      </c>
      <c r="Q203">
        <v>4</v>
      </c>
    </row>
    <row r="204" spans="1:17" x14ac:dyDescent="0.35">
      <c r="A204">
        <v>2750</v>
      </c>
      <c r="B204">
        <v>16</v>
      </c>
      <c r="C204">
        <v>8</v>
      </c>
      <c r="D204">
        <v>-1</v>
      </c>
      <c r="E204">
        <v>-1</v>
      </c>
      <c r="F204">
        <v>-1</v>
      </c>
      <c r="G204">
        <v>-1</v>
      </c>
      <c r="H204" s="4">
        <v>45527.5</v>
      </c>
      <c r="I204">
        <v>24</v>
      </c>
      <c r="J204">
        <v>0</v>
      </c>
      <c r="K204">
        <v>1</v>
      </c>
      <c r="L204">
        <v>4</v>
      </c>
      <c r="M204" t="b">
        <v>0</v>
      </c>
      <c r="N204" t="s">
        <v>863</v>
      </c>
      <c r="O204" t="s">
        <v>1</v>
      </c>
      <c r="P204" t="s">
        <v>1</v>
      </c>
      <c r="Q204">
        <v>5</v>
      </c>
    </row>
    <row r="205" spans="1:17" x14ac:dyDescent="0.35">
      <c r="A205">
        <v>2751</v>
      </c>
      <c r="B205">
        <v>11</v>
      </c>
      <c r="C205">
        <v>17</v>
      </c>
      <c r="D205">
        <v>-1</v>
      </c>
      <c r="E205">
        <v>-1</v>
      </c>
      <c r="F205">
        <v>-1</v>
      </c>
      <c r="G205">
        <v>-1</v>
      </c>
      <c r="H205" s="4">
        <v>45527.5</v>
      </c>
      <c r="I205">
        <v>24</v>
      </c>
      <c r="J205">
        <v>0</v>
      </c>
      <c r="K205">
        <v>1</v>
      </c>
      <c r="L205">
        <v>4</v>
      </c>
      <c r="M205" t="b">
        <v>0</v>
      </c>
      <c r="N205" t="s">
        <v>863</v>
      </c>
      <c r="O205" t="s">
        <v>1</v>
      </c>
      <c r="P205" t="s">
        <v>1</v>
      </c>
      <c r="Q205">
        <v>6</v>
      </c>
    </row>
    <row r="206" spans="1:17" x14ac:dyDescent="0.35">
      <c r="A206">
        <v>2752</v>
      </c>
      <c r="B206">
        <v>6</v>
      </c>
      <c r="C206">
        <v>1</v>
      </c>
      <c r="D206">
        <v>-1</v>
      </c>
      <c r="E206">
        <v>-1</v>
      </c>
      <c r="F206">
        <v>-1</v>
      </c>
      <c r="G206">
        <v>-1</v>
      </c>
      <c r="H206" s="4">
        <v>45527.5</v>
      </c>
      <c r="I206">
        <v>24</v>
      </c>
      <c r="J206">
        <v>0</v>
      </c>
      <c r="K206">
        <v>8</v>
      </c>
      <c r="L206">
        <v>4</v>
      </c>
      <c r="M206" t="b">
        <v>0</v>
      </c>
      <c r="N206" t="s">
        <v>863</v>
      </c>
      <c r="O206" t="s">
        <v>1</v>
      </c>
      <c r="P206" t="s">
        <v>1</v>
      </c>
      <c r="Q206">
        <v>7</v>
      </c>
    </row>
    <row r="207" spans="1:17" x14ac:dyDescent="0.35">
      <c r="A207">
        <v>2753</v>
      </c>
      <c r="B207">
        <v>12</v>
      </c>
      <c r="C207">
        <v>18</v>
      </c>
      <c r="D207">
        <v>-1</v>
      </c>
      <c r="E207">
        <v>-1</v>
      </c>
      <c r="F207">
        <v>-1</v>
      </c>
      <c r="G207">
        <v>-1</v>
      </c>
      <c r="H207" s="4">
        <v>45527.5</v>
      </c>
      <c r="I207">
        <v>24</v>
      </c>
      <c r="J207">
        <v>0</v>
      </c>
      <c r="K207">
        <v>22</v>
      </c>
      <c r="L207">
        <v>4</v>
      </c>
      <c r="M207" t="b">
        <v>0</v>
      </c>
      <c r="N207" t="s">
        <v>863</v>
      </c>
      <c r="O207" t="s">
        <v>1</v>
      </c>
      <c r="P207" t="s">
        <v>1</v>
      </c>
      <c r="Q207">
        <v>8</v>
      </c>
    </row>
    <row r="208" spans="1:17" x14ac:dyDescent="0.35">
      <c r="A208">
        <v>2754</v>
      </c>
      <c r="B208">
        <v>4</v>
      </c>
      <c r="C208">
        <v>2</v>
      </c>
      <c r="D208">
        <v>-1</v>
      </c>
      <c r="E208">
        <v>-1</v>
      </c>
      <c r="F208">
        <v>-1</v>
      </c>
      <c r="G208">
        <v>-1</v>
      </c>
      <c r="H208" s="4">
        <v>45527.583333333336</v>
      </c>
      <c r="I208">
        <v>24</v>
      </c>
      <c r="J208">
        <v>0</v>
      </c>
      <c r="K208">
        <v>23</v>
      </c>
      <c r="L208">
        <v>4</v>
      </c>
      <c r="M208" t="b">
        <v>0</v>
      </c>
      <c r="N208" t="s">
        <v>863</v>
      </c>
      <c r="O208" t="s">
        <v>1</v>
      </c>
      <c r="P208" t="s">
        <v>1</v>
      </c>
      <c r="Q208">
        <v>9</v>
      </c>
    </row>
  </sheetData>
  <pageMargins left="0.7" right="0.7" top="0.75" bottom="0.75" header="0.3" footer="0.3"/>
  <tableParts count="1">
    <tablePart r:id="rId1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0C780-BFA7-4E45-9A57-4838B1E40349}">
  <sheetPr codeName="Sheet26"/>
  <dimension ref="A1:I188"/>
  <sheetViews>
    <sheetView workbookViewId="0"/>
  </sheetViews>
  <sheetFormatPr defaultRowHeight="14.5" x14ac:dyDescent="0.35"/>
  <cols>
    <col min="1" max="1" width="10.26953125" bestFit="1" customWidth="1"/>
    <col min="2" max="2" width="12.81640625" bestFit="1" customWidth="1"/>
    <col min="3" max="3" width="23.81640625" bestFit="1" customWidth="1"/>
    <col min="4" max="4" width="29.26953125" bestFit="1" customWidth="1"/>
    <col min="5" max="5" width="28.54296875" bestFit="1" customWidth="1"/>
    <col min="6" max="6" width="18.7265625" bestFit="1" customWidth="1"/>
    <col min="7" max="7" width="13.1796875" bestFit="1" customWidth="1"/>
    <col min="8" max="8" width="17.453125" bestFit="1" customWidth="1"/>
    <col min="9" max="9" width="10.7265625" bestFit="1" customWidth="1"/>
  </cols>
  <sheetData>
    <row r="1" spans="1:9" x14ac:dyDescent="0.35">
      <c r="A1" t="s">
        <v>42</v>
      </c>
      <c r="B1" t="s">
        <v>655</v>
      </c>
      <c r="C1" t="s">
        <v>50</v>
      </c>
      <c r="D1" t="s">
        <v>638</v>
      </c>
      <c r="E1" t="s">
        <v>800</v>
      </c>
      <c r="F1" t="s">
        <v>632</v>
      </c>
      <c r="G1" t="s">
        <v>54</v>
      </c>
      <c r="H1" t="s">
        <v>801</v>
      </c>
      <c r="I1" t="s">
        <v>29</v>
      </c>
    </row>
    <row r="2" spans="1:9" x14ac:dyDescent="0.35">
      <c r="A2">
        <v>7</v>
      </c>
      <c r="B2">
        <v>0</v>
      </c>
      <c r="C2">
        <v>3</v>
      </c>
      <c r="D2">
        <v>2</v>
      </c>
      <c r="E2">
        <v>172</v>
      </c>
      <c r="F2">
        <v>154</v>
      </c>
      <c r="G2" t="b">
        <v>1</v>
      </c>
      <c r="H2">
        <v>4</v>
      </c>
      <c r="I2" t="b">
        <v>0</v>
      </c>
    </row>
    <row r="3" spans="1:9" x14ac:dyDescent="0.35">
      <c r="A3">
        <v>9</v>
      </c>
      <c r="B3">
        <v>0</v>
      </c>
      <c r="C3">
        <v>2</v>
      </c>
      <c r="D3">
        <v>0</v>
      </c>
      <c r="E3">
        <v>125</v>
      </c>
      <c r="F3">
        <v>153</v>
      </c>
      <c r="G3" t="b">
        <v>1</v>
      </c>
      <c r="H3">
        <v>3</v>
      </c>
      <c r="I3" t="b">
        <v>0</v>
      </c>
    </row>
    <row r="4" spans="1:9" x14ac:dyDescent="0.35">
      <c r="A4">
        <v>13</v>
      </c>
      <c r="B4">
        <v>0</v>
      </c>
      <c r="C4">
        <v>2</v>
      </c>
      <c r="D4">
        <v>-4</v>
      </c>
      <c r="E4">
        <v>33</v>
      </c>
      <c r="F4">
        <v>158</v>
      </c>
      <c r="G4" t="b">
        <v>1</v>
      </c>
      <c r="H4">
        <v>8</v>
      </c>
      <c r="I4" t="b">
        <v>0</v>
      </c>
    </row>
    <row r="5" spans="1:9" x14ac:dyDescent="0.35">
      <c r="A5">
        <v>15</v>
      </c>
      <c r="B5">
        <v>0</v>
      </c>
      <c r="C5">
        <v>2</v>
      </c>
      <c r="D5">
        <v>4</v>
      </c>
      <c r="E5">
        <v>221</v>
      </c>
      <c r="F5">
        <v>150</v>
      </c>
      <c r="G5" t="b">
        <v>1</v>
      </c>
      <c r="H5">
        <v>0</v>
      </c>
      <c r="I5" t="b">
        <v>0</v>
      </c>
    </row>
    <row r="6" spans="1:9" x14ac:dyDescent="0.35">
      <c r="A6">
        <v>17</v>
      </c>
      <c r="B6">
        <v>0</v>
      </c>
      <c r="C6">
        <v>3</v>
      </c>
      <c r="D6">
        <v>2</v>
      </c>
      <c r="E6">
        <v>199</v>
      </c>
      <c r="F6">
        <v>175</v>
      </c>
      <c r="G6" t="b">
        <v>1</v>
      </c>
      <c r="H6">
        <v>25</v>
      </c>
      <c r="I6" t="b">
        <v>0</v>
      </c>
    </row>
    <row r="7" spans="1:9" x14ac:dyDescent="0.35">
      <c r="A7">
        <v>18</v>
      </c>
      <c r="B7">
        <v>0</v>
      </c>
      <c r="C7">
        <v>2</v>
      </c>
      <c r="D7">
        <v>0</v>
      </c>
      <c r="E7">
        <v>125</v>
      </c>
      <c r="F7">
        <v>141</v>
      </c>
      <c r="G7" t="b">
        <v>1</v>
      </c>
      <c r="H7">
        <v>9</v>
      </c>
      <c r="I7" t="b">
        <v>0</v>
      </c>
    </row>
    <row r="8" spans="1:9" x14ac:dyDescent="0.35">
      <c r="A8">
        <v>320</v>
      </c>
      <c r="B8">
        <v>0</v>
      </c>
      <c r="C8">
        <v>0</v>
      </c>
      <c r="D8">
        <v>-10</v>
      </c>
      <c r="E8">
        <v>-269</v>
      </c>
      <c r="F8">
        <v>1</v>
      </c>
      <c r="G8" t="b">
        <v>0</v>
      </c>
      <c r="H8">
        <v>149</v>
      </c>
      <c r="I8" t="b">
        <v>0</v>
      </c>
    </row>
    <row r="9" spans="1:9" x14ac:dyDescent="0.35">
      <c r="A9">
        <v>314</v>
      </c>
      <c r="B9">
        <v>0</v>
      </c>
      <c r="C9">
        <v>0</v>
      </c>
      <c r="D9">
        <v>-10</v>
      </c>
      <c r="E9">
        <v>-269</v>
      </c>
      <c r="F9">
        <v>1</v>
      </c>
      <c r="G9" t="b">
        <v>0</v>
      </c>
      <c r="H9">
        <v>149</v>
      </c>
      <c r="I9" t="b">
        <v>0</v>
      </c>
    </row>
    <row r="10" spans="1:9" x14ac:dyDescent="0.35">
      <c r="A10">
        <v>315</v>
      </c>
      <c r="B10">
        <v>0</v>
      </c>
      <c r="C10">
        <v>0</v>
      </c>
      <c r="D10">
        <v>-10</v>
      </c>
      <c r="E10">
        <v>-269</v>
      </c>
      <c r="F10">
        <v>1</v>
      </c>
      <c r="G10" t="b">
        <v>0</v>
      </c>
      <c r="H10">
        <v>149</v>
      </c>
      <c r="I10" t="b">
        <v>0</v>
      </c>
    </row>
    <row r="11" spans="1:9" x14ac:dyDescent="0.35">
      <c r="A11">
        <v>316</v>
      </c>
      <c r="B11">
        <v>0</v>
      </c>
      <c r="C11">
        <v>4</v>
      </c>
      <c r="D11">
        <v>10</v>
      </c>
      <c r="E11">
        <v>269</v>
      </c>
      <c r="F11">
        <v>159</v>
      </c>
      <c r="G11" t="b">
        <v>1</v>
      </c>
      <c r="H11">
        <v>9</v>
      </c>
      <c r="I11" t="b">
        <v>0</v>
      </c>
    </row>
    <row r="12" spans="1:9" x14ac:dyDescent="0.35">
      <c r="A12">
        <v>317</v>
      </c>
      <c r="B12">
        <v>0</v>
      </c>
      <c r="C12">
        <v>2</v>
      </c>
      <c r="D12">
        <v>0</v>
      </c>
      <c r="E12">
        <v>125</v>
      </c>
      <c r="F12">
        <v>190</v>
      </c>
      <c r="G12" t="b">
        <v>1</v>
      </c>
      <c r="H12">
        <v>40</v>
      </c>
      <c r="I12" t="b">
        <v>0</v>
      </c>
    </row>
    <row r="13" spans="1:9" x14ac:dyDescent="0.35">
      <c r="A13">
        <v>318</v>
      </c>
      <c r="B13">
        <v>0</v>
      </c>
      <c r="C13">
        <v>3</v>
      </c>
      <c r="F13">
        <v>1</v>
      </c>
      <c r="G13" t="b">
        <v>0</v>
      </c>
      <c r="H13">
        <v>149</v>
      </c>
      <c r="I13" t="b">
        <v>0</v>
      </c>
    </row>
    <row r="14" spans="1:9" x14ac:dyDescent="0.35">
      <c r="A14">
        <v>319</v>
      </c>
      <c r="B14">
        <v>0</v>
      </c>
      <c r="C14">
        <v>1</v>
      </c>
      <c r="F14">
        <v>1</v>
      </c>
      <c r="G14" t="b">
        <v>0</v>
      </c>
      <c r="H14">
        <v>149</v>
      </c>
      <c r="I14" t="b">
        <v>0</v>
      </c>
    </row>
    <row r="15" spans="1:9" x14ac:dyDescent="0.35">
      <c r="A15">
        <v>308</v>
      </c>
      <c r="B15">
        <v>0</v>
      </c>
      <c r="C15">
        <v>0</v>
      </c>
      <c r="D15">
        <v>-10</v>
      </c>
      <c r="E15">
        <v>-269</v>
      </c>
      <c r="F15">
        <v>100</v>
      </c>
      <c r="G15" t="b">
        <v>1</v>
      </c>
      <c r="H15">
        <v>50</v>
      </c>
      <c r="I15" t="b">
        <v>0</v>
      </c>
    </row>
    <row r="16" spans="1:9" x14ac:dyDescent="0.35">
      <c r="A16">
        <v>309</v>
      </c>
      <c r="B16">
        <v>0</v>
      </c>
      <c r="C16">
        <v>3</v>
      </c>
      <c r="D16">
        <v>6</v>
      </c>
      <c r="E16">
        <v>265</v>
      </c>
      <c r="F16">
        <v>131</v>
      </c>
      <c r="G16" t="b">
        <v>1</v>
      </c>
      <c r="H16">
        <v>19</v>
      </c>
      <c r="I16" t="b">
        <v>0</v>
      </c>
    </row>
    <row r="17" spans="1:9" x14ac:dyDescent="0.35">
      <c r="A17">
        <v>310</v>
      </c>
      <c r="B17">
        <v>0</v>
      </c>
      <c r="C17">
        <v>1</v>
      </c>
      <c r="D17">
        <v>-4</v>
      </c>
      <c r="E17">
        <v>-35</v>
      </c>
      <c r="F17">
        <v>145</v>
      </c>
      <c r="G17" t="b">
        <v>1</v>
      </c>
      <c r="H17">
        <v>5</v>
      </c>
      <c r="I17" t="b">
        <v>0</v>
      </c>
    </row>
    <row r="18" spans="1:9" x14ac:dyDescent="0.35">
      <c r="A18">
        <v>311</v>
      </c>
      <c r="B18">
        <v>0</v>
      </c>
      <c r="C18">
        <v>3</v>
      </c>
      <c r="D18">
        <v>6</v>
      </c>
      <c r="E18">
        <v>265</v>
      </c>
      <c r="F18">
        <v>24</v>
      </c>
      <c r="G18" t="b">
        <v>1</v>
      </c>
      <c r="H18">
        <v>126</v>
      </c>
      <c r="I18" t="b">
        <v>0</v>
      </c>
    </row>
    <row r="19" spans="1:9" x14ac:dyDescent="0.35">
      <c r="A19">
        <v>312</v>
      </c>
      <c r="B19">
        <v>0</v>
      </c>
      <c r="C19">
        <v>2</v>
      </c>
      <c r="D19">
        <v>-2</v>
      </c>
      <c r="E19">
        <v>9</v>
      </c>
      <c r="F19">
        <v>175</v>
      </c>
      <c r="G19" t="b">
        <v>1</v>
      </c>
      <c r="H19">
        <v>25</v>
      </c>
      <c r="I19" t="b">
        <v>0</v>
      </c>
    </row>
    <row r="20" spans="1:9" x14ac:dyDescent="0.35">
      <c r="A20">
        <v>313</v>
      </c>
      <c r="B20">
        <v>0</v>
      </c>
      <c r="C20">
        <v>2</v>
      </c>
      <c r="D20">
        <v>-2</v>
      </c>
      <c r="E20">
        <v>9</v>
      </c>
      <c r="F20">
        <v>181</v>
      </c>
      <c r="G20" t="b">
        <v>1</v>
      </c>
      <c r="H20">
        <v>31</v>
      </c>
      <c r="I20" t="b">
        <v>0</v>
      </c>
    </row>
    <row r="21" spans="1:9" x14ac:dyDescent="0.35">
      <c r="A21">
        <v>301</v>
      </c>
      <c r="B21">
        <v>0</v>
      </c>
      <c r="C21">
        <v>2</v>
      </c>
      <c r="D21">
        <v>-4</v>
      </c>
      <c r="E21">
        <v>-221</v>
      </c>
      <c r="F21">
        <v>169</v>
      </c>
      <c r="G21" t="b">
        <v>1</v>
      </c>
      <c r="H21">
        <v>19</v>
      </c>
      <c r="I21" t="b">
        <v>0</v>
      </c>
    </row>
    <row r="22" spans="1:9" x14ac:dyDescent="0.35">
      <c r="A22">
        <v>302</v>
      </c>
      <c r="B22">
        <v>0</v>
      </c>
      <c r="C22">
        <v>1</v>
      </c>
      <c r="D22">
        <v>-4</v>
      </c>
      <c r="E22">
        <v>27</v>
      </c>
      <c r="F22">
        <v>152</v>
      </c>
      <c r="G22" t="b">
        <v>1</v>
      </c>
      <c r="H22">
        <v>2</v>
      </c>
      <c r="I22" t="b">
        <v>0</v>
      </c>
    </row>
    <row r="23" spans="1:9" x14ac:dyDescent="0.35">
      <c r="A23">
        <v>303</v>
      </c>
      <c r="B23">
        <v>0</v>
      </c>
      <c r="C23">
        <v>1</v>
      </c>
      <c r="D23">
        <v>-8</v>
      </c>
      <c r="E23">
        <v>-225</v>
      </c>
      <c r="F23">
        <v>137</v>
      </c>
      <c r="G23" t="b">
        <v>1</v>
      </c>
      <c r="H23">
        <v>13</v>
      </c>
      <c r="I23" t="b">
        <v>0</v>
      </c>
    </row>
    <row r="24" spans="1:9" x14ac:dyDescent="0.35">
      <c r="A24">
        <v>305</v>
      </c>
      <c r="B24">
        <v>0</v>
      </c>
      <c r="C24">
        <v>0</v>
      </c>
      <c r="D24">
        <v>-10</v>
      </c>
      <c r="E24">
        <v>-269</v>
      </c>
      <c r="F24">
        <v>17</v>
      </c>
      <c r="G24" t="b">
        <v>1</v>
      </c>
      <c r="H24">
        <v>133</v>
      </c>
      <c r="I24" t="b">
        <v>0</v>
      </c>
    </row>
    <row r="25" spans="1:9" x14ac:dyDescent="0.35">
      <c r="A25">
        <v>306</v>
      </c>
      <c r="B25">
        <v>0</v>
      </c>
      <c r="C25">
        <v>0</v>
      </c>
      <c r="D25">
        <v>-10</v>
      </c>
      <c r="E25">
        <v>-269</v>
      </c>
      <c r="F25">
        <v>130</v>
      </c>
      <c r="G25" t="b">
        <v>1</v>
      </c>
      <c r="H25">
        <v>20</v>
      </c>
      <c r="I25" t="b">
        <v>0</v>
      </c>
    </row>
    <row r="26" spans="1:9" x14ac:dyDescent="0.35">
      <c r="A26">
        <v>307</v>
      </c>
      <c r="B26">
        <v>0</v>
      </c>
      <c r="C26">
        <v>2</v>
      </c>
      <c r="D26">
        <v>-2</v>
      </c>
      <c r="E26">
        <v>9</v>
      </c>
      <c r="F26">
        <v>7</v>
      </c>
      <c r="G26" t="b">
        <v>1</v>
      </c>
      <c r="H26">
        <v>143</v>
      </c>
      <c r="I26" t="b">
        <v>0</v>
      </c>
    </row>
    <row r="27" spans="1:9" x14ac:dyDescent="0.35">
      <c r="A27">
        <v>295</v>
      </c>
      <c r="B27">
        <v>0</v>
      </c>
      <c r="C27">
        <v>1</v>
      </c>
      <c r="D27">
        <v>-4</v>
      </c>
      <c r="E27">
        <v>27</v>
      </c>
      <c r="F27">
        <v>23</v>
      </c>
      <c r="G27" t="b">
        <v>1</v>
      </c>
      <c r="H27">
        <v>127</v>
      </c>
      <c r="I27" t="b">
        <v>0</v>
      </c>
    </row>
    <row r="28" spans="1:9" x14ac:dyDescent="0.35">
      <c r="A28">
        <v>296</v>
      </c>
      <c r="B28">
        <v>0</v>
      </c>
      <c r="C28">
        <v>2</v>
      </c>
      <c r="D28">
        <v>-2</v>
      </c>
      <c r="E28">
        <v>9</v>
      </c>
      <c r="F28">
        <v>23</v>
      </c>
      <c r="G28" t="b">
        <v>1</v>
      </c>
      <c r="H28">
        <v>127</v>
      </c>
      <c r="I28" t="b">
        <v>0</v>
      </c>
    </row>
    <row r="29" spans="1:9" x14ac:dyDescent="0.35">
      <c r="A29">
        <v>297</v>
      </c>
      <c r="B29">
        <v>0</v>
      </c>
      <c r="C29">
        <v>2</v>
      </c>
      <c r="D29">
        <v>4</v>
      </c>
      <c r="E29">
        <v>221</v>
      </c>
      <c r="F29">
        <v>177</v>
      </c>
      <c r="G29" t="b">
        <v>1</v>
      </c>
      <c r="H29">
        <v>27</v>
      </c>
      <c r="I29" t="b">
        <v>0</v>
      </c>
    </row>
    <row r="30" spans="1:9" x14ac:dyDescent="0.35">
      <c r="A30">
        <v>298</v>
      </c>
      <c r="B30">
        <v>0</v>
      </c>
      <c r="C30">
        <v>3</v>
      </c>
      <c r="D30">
        <v>2</v>
      </c>
      <c r="E30">
        <v>165</v>
      </c>
      <c r="F30">
        <v>135</v>
      </c>
      <c r="G30" t="b">
        <v>1</v>
      </c>
      <c r="H30">
        <v>15</v>
      </c>
      <c r="I30" t="b">
        <v>0</v>
      </c>
    </row>
    <row r="31" spans="1:9" x14ac:dyDescent="0.35">
      <c r="A31">
        <v>299</v>
      </c>
      <c r="B31">
        <v>0</v>
      </c>
      <c r="C31">
        <v>2</v>
      </c>
      <c r="D31">
        <v>0</v>
      </c>
      <c r="E31">
        <v>125</v>
      </c>
      <c r="F31">
        <v>2</v>
      </c>
      <c r="G31" t="b">
        <v>1</v>
      </c>
      <c r="H31">
        <v>148</v>
      </c>
      <c r="I31" t="b">
        <v>0</v>
      </c>
    </row>
    <row r="32" spans="1:9" x14ac:dyDescent="0.35">
      <c r="A32">
        <v>300</v>
      </c>
      <c r="B32">
        <v>0</v>
      </c>
      <c r="C32">
        <v>1</v>
      </c>
      <c r="D32">
        <v>-6</v>
      </c>
      <c r="E32">
        <v>-265</v>
      </c>
      <c r="F32">
        <v>1</v>
      </c>
      <c r="G32" t="b">
        <v>0</v>
      </c>
      <c r="H32">
        <v>149</v>
      </c>
      <c r="I32" t="b">
        <v>0</v>
      </c>
    </row>
    <row r="33" spans="1:9" x14ac:dyDescent="0.35">
      <c r="A33">
        <v>288</v>
      </c>
      <c r="B33">
        <v>0</v>
      </c>
      <c r="C33">
        <v>0</v>
      </c>
      <c r="D33">
        <v>-10</v>
      </c>
      <c r="E33">
        <v>-269</v>
      </c>
      <c r="F33">
        <v>1</v>
      </c>
      <c r="G33" t="b">
        <v>0</v>
      </c>
      <c r="H33">
        <v>149</v>
      </c>
      <c r="I33" t="b">
        <v>0</v>
      </c>
    </row>
    <row r="34" spans="1:9" x14ac:dyDescent="0.35">
      <c r="A34">
        <v>290</v>
      </c>
      <c r="B34">
        <v>0</v>
      </c>
      <c r="C34">
        <v>2</v>
      </c>
      <c r="D34">
        <v>-2</v>
      </c>
      <c r="E34">
        <v>9</v>
      </c>
      <c r="F34">
        <v>180</v>
      </c>
      <c r="G34" t="b">
        <v>1</v>
      </c>
      <c r="H34">
        <v>30</v>
      </c>
      <c r="I34" t="b">
        <v>0</v>
      </c>
    </row>
    <row r="35" spans="1:9" x14ac:dyDescent="0.35">
      <c r="A35">
        <v>291</v>
      </c>
      <c r="B35">
        <v>0</v>
      </c>
      <c r="C35">
        <v>2</v>
      </c>
      <c r="D35">
        <v>-2</v>
      </c>
      <c r="E35">
        <v>9</v>
      </c>
      <c r="F35">
        <v>131</v>
      </c>
      <c r="G35" t="b">
        <v>1</v>
      </c>
      <c r="H35">
        <v>19</v>
      </c>
      <c r="I35" t="b">
        <v>0</v>
      </c>
    </row>
    <row r="36" spans="1:9" x14ac:dyDescent="0.35">
      <c r="A36">
        <v>292</v>
      </c>
      <c r="B36">
        <v>0</v>
      </c>
      <c r="C36">
        <v>2</v>
      </c>
      <c r="D36">
        <v>4</v>
      </c>
      <c r="E36">
        <v>221</v>
      </c>
      <c r="F36">
        <v>138</v>
      </c>
      <c r="G36" t="b">
        <v>1</v>
      </c>
      <c r="H36">
        <v>12</v>
      </c>
      <c r="I36" t="b">
        <v>0</v>
      </c>
    </row>
    <row r="37" spans="1:9" x14ac:dyDescent="0.35">
      <c r="A37">
        <v>293</v>
      </c>
      <c r="B37">
        <v>0</v>
      </c>
      <c r="C37">
        <v>1</v>
      </c>
      <c r="D37">
        <v>-8</v>
      </c>
      <c r="E37">
        <v>-225</v>
      </c>
      <c r="F37">
        <v>1</v>
      </c>
      <c r="G37" t="b">
        <v>0</v>
      </c>
      <c r="H37">
        <v>149</v>
      </c>
      <c r="I37" t="b">
        <v>0</v>
      </c>
    </row>
    <row r="38" spans="1:9" x14ac:dyDescent="0.35">
      <c r="A38">
        <v>294</v>
      </c>
      <c r="B38">
        <v>0</v>
      </c>
      <c r="C38">
        <v>1</v>
      </c>
      <c r="D38">
        <v>-8</v>
      </c>
      <c r="E38">
        <v>-225</v>
      </c>
      <c r="F38">
        <v>1</v>
      </c>
      <c r="G38" t="b">
        <v>0</v>
      </c>
      <c r="H38">
        <v>149</v>
      </c>
      <c r="I38" t="b">
        <v>0</v>
      </c>
    </row>
    <row r="39" spans="1:9" x14ac:dyDescent="0.35">
      <c r="A39">
        <v>278</v>
      </c>
      <c r="B39">
        <v>0</v>
      </c>
      <c r="C39">
        <v>1</v>
      </c>
      <c r="D39">
        <v>-8</v>
      </c>
      <c r="E39">
        <v>-225</v>
      </c>
      <c r="F39">
        <v>1</v>
      </c>
      <c r="G39" t="b">
        <v>0</v>
      </c>
      <c r="H39">
        <v>149</v>
      </c>
      <c r="I39" t="b">
        <v>0</v>
      </c>
    </row>
    <row r="40" spans="1:9" x14ac:dyDescent="0.35">
      <c r="A40">
        <v>281</v>
      </c>
      <c r="B40">
        <v>0</v>
      </c>
      <c r="C40">
        <v>1</v>
      </c>
      <c r="D40">
        <v>-4</v>
      </c>
      <c r="E40">
        <v>-35</v>
      </c>
      <c r="F40">
        <v>166</v>
      </c>
      <c r="G40" t="b">
        <v>1</v>
      </c>
      <c r="H40">
        <v>16</v>
      </c>
      <c r="I40" t="b">
        <v>0</v>
      </c>
    </row>
    <row r="41" spans="1:9" x14ac:dyDescent="0.35">
      <c r="A41">
        <v>283</v>
      </c>
      <c r="B41">
        <v>0</v>
      </c>
      <c r="C41">
        <v>1</v>
      </c>
      <c r="D41">
        <v>-6</v>
      </c>
      <c r="E41">
        <v>-265</v>
      </c>
      <c r="F41">
        <v>1</v>
      </c>
      <c r="G41" t="b">
        <v>0</v>
      </c>
      <c r="H41">
        <v>149</v>
      </c>
      <c r="I41" t="b">
        <v>0</v>
      </c>
    </row>
    <row r="42" spans="1:9" x14ac:dyDescent="0.35">
      <c r="A42">
        <v>285</v>
      </c>
      <c r="B42">
        <v>0</v>
      </c>
      <c r="C42">
        <v>2</v>
      </c>
      <c r="D42">
        <v>4</v>
      </c>
      <c r="E42">
        <v>221</v>
      </c>
      <c r="F42">
        <v>165</v>
      </c>
      <c r="G42" t="b">
        <v>1</v>
      </c>
      <c r="H42">
        <v>15</v>
      </c>
      <c r="I42" t="b">
        <v>0</v>
      </c>
    </row>
    <row r="43" spans="1:9" x14ac:dyDescent="0.35">
      <c r="A43">
        <v>286</v>
      </c>
      <c r="B43">
        <v>0</v>
      </c>
      <c r="C43">
        <v>2</v>
      </c>
      <c r="D43">
        <v>0</v>
      </c>
      <c r="E43">
        <v>97</v>
      </c>
      <c r="F43">
        <v>147</v>
      </c>
      <c r="G43" t="b">
        <v>1</v>
      </c>
      <c r="H43">
        <v>3</v>
      </c>
      <c r="I43" t="b">
        <v>0</v>
      </c>
    </row>
    <row r="44" spans="1:9" x14ac:dyDescent="0.35">
      <c r="A44">
        <v>287</v>
      </c>
      <c r="B44">
        <v>0</v>
      </c>
      <c r="C44">
        <v>2</v>
      </c>
      <c r="D44">
        <v>4</v>
      </c>
      <c r="E44">
        <v>188</v>
      </c>
      <c r="F44">
        <v>123</v>
      </c>
      <c r="G44" t="b">
        <v>1</v>
      </c>
      <c r="H44">
        <v>27</v>
      </c>
      <c r="I44" t="b">
        <v>0</v>
      </c>
    </row>
    <row r="45" spans="1:9" x14ac:dyDescent="0.35">
      <c r="A45">
        <v>269</v>
      </c>
      <c r="B45">
        <v>0</v>
      </c>
      <c r="C45">
        <v>2</v>
      </c>
      <c r="D45">
        <v>0</v>
      </c>
      <c r="E45">
        <v>31</v>
      </c>
      <c r="F45">
        <v>110</v>
      </c>
      <c r="G45" t="b">
        <v>1</v>
      </c>
      <c r="H45">
        <v>40</v>
      </c>
      <c r="I45" t="b">
        <v>0</v>
      </c>
    </row>
    <row r="46" spans="1:9" x14ac:dyDescent="0.35">
      <c r="A46">
        <v>270</v>
      </c>
      <c r="B46">
        <v>0</v>
      </c>
      <c r="C46">
        <v>3</v>
      </c>
      <c r="D46">
        <v>2</v>
      </c>
      <c r="E46">
        <v>192</v>
      </c>
      <c r="F46">
        <v>147</v>
      </c>
      <c r="G46" t="b">
        <v>1</v>
      </c>
      <c r="H46">
        <v>3</v>
      </c>
      <c r="I46" t="b">
        <v>0</v>
      </c>
    </row>
    <row r="47" spans="1:9" x14ac:dyDescent="0.35">
      <c r="A47">
        <v>272</v>
      </c>
      <c r="B47">
        <v>0</v>
      </c>
      <c r="C47">
        <v>1</v>
      </c>
      <c r="D47">
        <v>-2</v>
      </c>
      <c r="E47">
        <v>-13</v>
      </c>
      <c r="F47">
        <v>1</v>
      </c>
      <c r="G47" t="b">
        <v>0</v>
      </c>
      <c r="H47">
        <v>149</v>
      </c>
      <c r="I47" t="b">
        <v>0</v>
      </c>
    </row>
    <row r="48" spans="1:9" x14ac:dyDescent="0.35">
      <c r="A48">
        <v>274</v>
      </c>
      <c r="B48">
        <v>0</v>
      </c>
      <c r="C48">
        <v>1</v>
      </c>
      <c r="D48">
        <v>-4</v>
      </c>
      <c r="E48">
        <v>27</v>
      </c>
      <c r="F48">
        <v>178</v>
      </c>
      <c r="G48" t="b">
        <v>1</v>
      </c>
      <c r="H48">
        <v>28</v>
      </c>
      <c r="I48" t="b">
        <v>0</v>
      </c>
    </row>
    <row r="49" spans="1:9" x14ac:dyDescent="0.35">
      <c r="A49">
        <v>275</v>
      </c>
      <c r="B49">
        <v>0</v>
      </c>
      <c r="C49">
        <v>0</v>
      </c>
      <c r="D49">
        <v>-10</v>
      </c>
      <c r="E49">
        <v>-183</v>
      </c>
      <c r="F49">
        <v>165</v>
      </c>
      <c r="G49" t="b">
        <v>1</v>
      </c>
      <c r="H49">
        <v>15</v>
      </c>
      <c r="I49" t="b">
        <v>0</v>
      </c>
    </row>
    <row r="50" spans="1:9" x14ac:dyDescent="0.35">
      <c r="A50">
        <v>276</v>
      </c>
      <c r="B50">
        <v>0</v>
      </c>
      <c r="C50">
        <v>1</v>
      </c>
      <c r="D50">
        <v>-2</v>
      </c>
      <c r="E50">
        <v>-13</v>
      </c>
      <c r="F50">
        <v>177</v>
      </c>
      <c r="G50" t="b">
        <v>1</v>
      </c>
      <c r="H50">
        <v>27</v>
      </c>
      <c r="I50" t="b">
        <v>0</v>
      </c>
    </row>
    <row r="51" spans="1:9" x14ac:dyDescent="0.35">
      <c r="A51">
        <v>257</v>
      </c>
      <c r="B51">
        <v>0</v>
      </c>
      <c r="C51">
        <v>0</v>
      </c>
      <c r="D51">
        <v>-10</v>
      </c>
      <c r="E51">
        <v>-231</v>
      </c>
      <c r="F51">
        <v>174</v>
      </c>
      <c r="G51" t="b">
        <v>1</v>
      </c>
      <c r="H51">
        <v>24</v>
      </c>
      <c r="I51" t="b">
        <v>0</v>
      </c>
    </row>
    <row r="52" spans="1:9" x14ac:dyDescent="0.35">
      <c r="A52">
        <v>258</v>
      </c>
      <c r="B52">
        <v>0</v>
      </c>
      <c r="C52">
        <v>2</v>
      </c>
      <c r="D52">
        <v>0</v>
      </c>
      <c r="E52">
        <v>-31</v>
      </c>
      <c r="F52">
        <v>100</v>
      </c>
      <c r="G52" t="b">
        <v>1</v>
      </c>
      <c r="H52">
        <v>50</v>
      </c>
      <c r="I52" t="b">
        <v>0</v>
      </c>
    </row>
    <row r="53" spans="1:9" x14ac:dyDescent="0.35">
      <c r="A53">
        <v>263</v>
      </c>
      <c r="B53">
        <v>0</v>
      </c>
      <c r="C53">
        <v>0</v>
      </c>
      <c r="D53">
        <v>-10</v>
      </c>
      <c r="E53">
        <v>-269</v>
      </c>
      <c r="F53">
        <v>24</v>
      </c>
      <c r="G53" t="b">
        <v>1</v>
      </c>
      <c r="H53">
        <v>126</v>
      </c>
      <c r="I53" t="b">
        <v>0</v>
      </c>
    </row>
    <row r="54" spans="1:9" x14ac:dyDescent="0.35">
      <c r="A54">
        <v>264</v>
      </c>
      <c r="B54">
        <v>0</v>
      </c>
      <c r="C54">
        <v>1</v>
      </c>
      <c r="D54">
        <v>-6</v>
      </c>
      <c r="E54">
        <v>-265</v>
      </c>
      <c r="F54">
        <v>135</v>
      </c>
      <c r="G54" t="b">
        <v>1</v>
      </c>
      <c r="H54">
        <v>15</v>
      </c>
      <c r="I54" t="b">
        <v>0</v>
      </c>
    </row>
    <row r="55" spans="1:9" x14ac:dyDescent="0.35">
      <c r="A55">
        <v>267</v>
      </c>
      <c r="B55">
        <v>0</v>
      </c>
      <c r="C55">
        <v>1</v>
      </c>
      <c r="D55">
        <v>-8</v>
      </c>
      <c r="E55">
        <v>-133</v>
      </c>
      <c r="F55">
        <v>154</v>
      </c>
      <c r="G55" t="b">
        <v>1</v>
      </c>
      <c r="H55">
        <v>4</v>
      </c>
      <c r="I55" t="b">
        <v>0</v>
      </c>
    </row>
    <row r="56" spans="1:9" x14ac:dyDescent="0.35">
      <c r="A56">
        <v>268</v>
      </c>
      <c r="B56">
        <v>0</v>
      </c>
      <c r="C56">
        <v>0</v>
      </c>
      <c r="D56">
        <v>-10</v>
      </c>
      <c r="E56">
        <v>-269</v>
      </c>
      <c r="F56">
        <v>100</v>
      </c>
      <c r="G56" t="b">
        <v>1</v>
      </c>
      <c r="H56">
        <v>50</v>
      </c>
      <c r="I56" t="b">
        <v>0</v>
      </c>
    </row>
    <row r="57" spans="1:9" x14ac:dyDescent="0.35">
      <c r="A57">
        <v>243</v>
      </c>
      <c r="B57">
        <v>0</v>
      </c>
      <c r="C57">
        <v>0</v>
      </c>
      <c r="D57">
        <v>-10</v>
      </c>
      <c r="E57">
        <v>-269</v>
      </c>
      <c r="F57">
        <v>1</v>
      </c>
      <c r="G57" t="b">
        <v>0</v>
      </c>
      <c r="H57">
        <v>149</v>
      </c>
      <c r="I57" t="b">
        <v>0</v>
      </c>
    </row>
    <row r="58" spans="1:9" x14ac:dyDescent="0.35">
      <c r="A58">
        <v>245</v>
      </c>
      <c r="B58">
        <v>0</v>
      </c>
      <c r="C58">
        <v>1</v>
      </c>
      <c r="D58">
        <v>-4</v>
      </c>
      <c r="E58">
        <v>-35</v>
      </c>
      <c r="F58">
        <v>162</v>
      </c>
      <c r="G58" t="b">
        <v>1</v>
      </c>
      <c r="H58">
        <v>12</v>
      </c>
      <c r="I58" t="b">
        <v>0</v>
      </c>
    </row>
    <row r="59" spans="1:9" x14ac:dyDescent="0.35">
      <c r="A59">
        <v>246</v>
      </c>
      <c r="B59">
        <v>0</v>
      </c>
      <c r="C59">
        <v>2</v>
      </c>
      <c r="D59">
        <v>0</v>
      </c>
      <c r="E59">
        <v>31</v>
      </c>
      <c r="F59">
        <v>179</v>
      </c>
      <c r="G59" t="b">
        <v>1</v>
      </c>
      <c r="H59">
        <v>29</v>
      </c>
      <c r="I59" t="b">
        <v>0</v>
      </c>
    </row>
    <row r="60" spans="1:9" x14ac:dyDescent="0.35">
      <c r="A60">
        <v>247</v>
      </c>
      <c r="B60">
        <v>0</v>
      </c>
      <c r="C60">
        <v>1</v>
      </c>
      <c r="D60">
        <v>-4</v>
      </c>
      <c r="E60">
        <v>-35</v>
      </c>
      <c r="F60">
        <v>173</v>
      </c>
      <c r="G60" t="b">
        <v>1</v>
      </c>
      <c r="H60">
        <v>23</v>
      </c>
      <c r="I60" t="b">
        <v>0</v>
      </c>
    </row>
    <row r="61" spans="1:9" x14ac:dyDescent="0.35">
      <c r="A61">
        <v>252</v>
      </c>
      <c r="B61">
        <v>0</v>
      </c>
      <c r="C61">
        <v>3</v>
      </c>
      <c r="D61">
        <v>6</v>
      </c>
      <c r="E61">
        <v>265</v>
      </c>
      <c r="F61">
        <v>146</v>
      </c>
      <c r="G61" t="b">
        <v>1</v>
      </c>
      <c r="H61">
        <v>4</v>
      </c>
      <c r="I61" t="b">
        <v>0</v>
      </c>
    </row>
    <row r="62" spans="1:9" x14ac:dyDescent="0.35">
      <c r="A62">
        <v>256</v>
      </c>
      <c r="B62">
        <v>0</v>
      </c>
      <c r="C62">
        <v>2</v>
      </c>
      <c r="D62">
        <v>4</v>
      </c>
      <c r="E62">
        <v>228</v>
      </c>
      <c r="F62">
        <v>155</v>
      </c>
      <c r="G62" t="b">
        <v>1</v>
      </c>
      <c r="H62">
        <v>5</v>
      </c>
      <c r="I62" t="b">
        <v>0</v>
      </c>
    </row>
    <row r="63" spans="1:9" x14ac:dyDescent="0.35">
      <c r="A63">
        <v>230</v>
      </c>
      <c r="B63">
        <v>0</v>
      </c>
      <c r="C63">
        <v>3</v>
      </c>
      <c r="D63">
        <v>2</v>
      </c>
      <c r="E63">
        <v>192</v>
      </c>
      <c r="F63">
        <v>147</v>
      </c>
      <c r="G63" t="b">
        <v>1</v>
      </c>
      <c r="H63">
        <v>3</v>
      </c>
      <c r="I63" t="b">
        <v>0</v>
      </c>
    </row>
    <row r="64" spans="1:9" x14ac:dyDescent="0.35">
      <c r="A64">
        <v>235</v>
      </c>
      <c r="B64">
        <v>0</v>
      </c>
      <c r="C64">
        <v>2</v>
      </c>
      <c r="D64">
        <v>4</v>
      </c>
      <c r="E64">
        <v>221</v>
      </c>
      <c r="F64">
        <v>169</v>
      </c>
      <c r="G64" t="b">
        <v>1</v>
      </c>
      <c r="H64">
        <v>19</v>
      </c>
      <c r="I64" t="b">
        <v>0</v>
      </c>
    </row>
    <row r="65" spans="1:9" x14ac:dyDescent="0.35">
      <c r="A65">
        <v>236</v>
      </c>
      <c r="B65">
        <v>0</v>
      </c>
      <c r="C65">
        <v>0</v>
      </c>
      <c r="D65">
        <v>-10</v>
      </c>
      <c r="E65">
        <v>-183</v>
      </c>
      <c r="F65">
        <v>137</v>
      </c>
      <c r="G65" t="b">
        <v>1</v>
      </c>
      <c r="H65">
        <v>13</v>
      </c>
      <c r="I65" t="b">
        <v>0</v>
      </c>
    </row>
    <row r="66" spans="1:9" x14ac:dyDescent="0.35">
      <c r="A66">
        <v>238</v>
      </c>
      <c r="B66">
        <v>0</v>
      </c>
      <c r="C66">
        <v>2</v>
      </c>
      <c r="D66">
        <v>0</v>
      </c>
      <c r="E66">
        <v>155</v>
      </c>
      <c r="F66">
        <v>141</v>
      </c>
      <c r="G66" t="b">
        <v>1</v>
      </c>
      <c r="H66">
        <v>9</v>
      </c>
      <c r="I66" t="b">
        <v>0</v>
      </c>
    </row>
    <row r="67" spans="1:9" x14ac:dyDescent="0.35">
      <c r="A67">
        <v>239</v>
      </c>
      <c r="B67">
        <v>0</v>
      </c>
      <c r="C67">
        <v>2</v>
      </c>
      <c r="D67">
        <v>4</v>
      </c>
      <c r="E67">
        <v>188</v>
      </c>
      <c r="F67">
        <v>15</v>
      </c>
      <c r="G67" t="b">
        <v>1</v>
      </c>
      <c r="H67">
        <v>135</v>
      </c>
      <c r="I67" t="b">
        <v>0</v>
      </c>
    </row>
    <row r="68" spans="1:9" x14ac:dyDescent="0.35">
      <c r="A68">
        <v>242</v>
      </c>
      <c r="B68">
        <v>0</v>
      </c>
      <c r="C68">
        <v>2</v>
      </c>
      <c r="D68">
        <v>-2</v>
      </c>
      <c r="E68">
        <v>71</v>
      </c>
      <c r="F68">
        <v>163</v>
      </c>
      <c r="G68" t="b">
        <v>1</v>
      </c>
      <c r="H68">
        <v>13</v>
      </c>
      <c r="I68" t="b">
        <v>0</v>
      </c>
    </row>
    <row r="69" spans="1:9" x14ac:dyDescent="0.35">
      <c r="A69">
        <v>218</v>
      </c>
      <c r="B69">
        <v>0</v>
      </c>
      <c r="C69">
        <v>0</v>
      </c>
      <c r="D69">
        <v>-10</v>
      </c>
      <c r="E69">
        <v>-269</v>
      </c>
      <c r="F69">
        <v>1</v>
      </c>
      <c r="G69" t="b">
        <v>0</v>
      </c>
      <c r="H69">
        <v>149</v>
      </c>
      <c r="I69" t="b">
        <v>0</v>
      </c>
    </row>
    <row r="70" spans="1:9" x14ac:dyDescent="0.35">
      <c r="A70">
        <v>219</v>
      </c>
      <c r="B70">
        <v>0</v>
      </c>
      <c r="C70">
        <v>2</v>
      </c>
      <c r="D70">
        <v>-2</v>
      </c>
      <c r="E70">
        <v>-25</v>
      </c>
      <c r="F70">
        <v>153</v>
      </c>
      <c r="G70" t="b">
        <v>1</v>
      </c>
      <c r="H70">
        <v>3</v>
      </c>
      <c r="I70" t="b">
        <v>0</v>
      </c>
    </row>
    <row r="71" spans="1:9" x14ac:dyDescent="0.35">
      <c r="A71">
        <v>223</v>
      </c>
      <c r="B71">
        <v>0</v>
      </c>
      <c r="C71">
        <v>3</v>
      </c>
      <c r="D71">
        <v>6</v>
      </c>
      <c r="E71">
        <v>265</v>
      </c>
      <c r="F71">
        <v>180</v>
      </c>
      <c r="G71" t="b">
        <v>1</v>
      </c>
      <c r="H71">
        <v>30</v>
      </c>
      <c r="I71" t="b">
        <v>0</v>
      </c>
    </row>
    <row r="72" spans="1:9" x14ac:dyDescent="0.35">
      <c r="A72">
        <v>224</v>
      </c>
      <c r="B72">
        <v>0</v>
      </c>
      <c r="C72">
        <v>3</v>
      </c>
      <c r="D72">
        <v>6</v>
      </c>
      <c r="E72">
        <v>265</v>
      </c>
      <c r="F72">
        <v>151</v>
      </c>
      <c r="G72" t="b">
        <v>1</v>
      </c>
      <c r="H72">
        <v>1</v>
      </c>
      <c r="I72" t="b">
        <v>0</v>
      </c>
    </row>
    <row r="73" spans="1:9" x14ac:dyDescent="0.35">
      <c r="A73">
        <v>227</v>
      </c>
      <c r="B73">
        <v>0</v>
      </c>
      <c r="C73">
        <v>3</v>
      </c>
      <c r="D73">
        <v>2</v>
      </c>
      <c r="E73">
        <v>189</v>
      </c>
      <c r="F73">
        <v>137</v>
      </c>
      <c r="G73" t="b">
        <v>1</v>
      </c>
      <c r="H73">
        <v>13</v>
      </c>
      <c r="I73" t="b">
        <v>0</v>
      </c>
    </row>
    <row r="74" spans="1:9" x14ac:dyDescent="0.35">
      <c r="A74">
        <v>228</v>
      </c>
      <c r="B74">
        <v>0</v>
      </c>
      <c r="C74">
        <v>0</v>
      </c>
      <c r="D74">
        <v>-10</v>
      </c>
      <c r="E74">
        <v>-269</v>
      </c>
      <c r="F74">
        <v>1</v>
      </c>
      <c r="G74" t="b">
        <v>0</v>
      </c>
      <c r="H74">
        <v>149</v>
      </c>
      <c r="I74" t="b">
        <v>0</v>
      </c>
    </row>
    <row r="75" spans="1:9" x14ac:dyDescent="0.35">
      <c r="A75">
        <v>202</v>
      </c>
      <c r="B75">
        <v>0</v>
      </c>
      <c r="C75">
        <v>2</v>
      </c>
      <c r="D75">
        <v>4</v>
      </c>
      <c r="E75">
        <v>221</v>
      </c>
      <c r="F75">
        <v>155</v>
      </c>
      <c r="G75" t="b">
        <v>1</v>
      </c>
      <c r="H75">
        <v>5</v>
      </c>
      <c r="I75" t="b">
        <v>0</v>
      </c>
    </row>
    <row r="76" spans="1:9" x14ac:dyDescent="0.35">
      <c r="A76">
        <v>204</v>
      </c>
      <c r="B76">
        <v>0</v>
      </c>
      <c r="C76">
        <v>2</v>
      </c>
      <c r="D76">
        <v>0</v>
      </c>
      <c r="E76">
        <v>-31</v>
      </c>
      <c r="F76">
        <v>92</v>
      </c>
      <c r="G76" t="b">
        <v>1</v>
      </c>
      <c r="H76">
        <v>58</v>
      </c>
      <c r="I76" t="b">
        <v>0</v>
      </c>
    </row>
    <row r="77" spans="1:9" x14ac:dyDescent="0.35">
      <c r="A77">
        <v>205</v>
      </c>
      <c r="B77">
        <v>0</v>
      </c>
      <c r="C77">
        <v>0</v>
      </c>
      <c r="D77">
        <v>-10</v>
      </c>
      <c r="E77">
        <v>-269</v>
      </c>
      <c r="F77">
        <v>142</v>
      </c>
      <c r="G77" t="b">
        <v>1</v>
      </c>
      <c r="H77">
        <v>8</v>
      </c>
      <c r="I77" t="b">
        <v>0</v>
      </c>
    </row>
    <row r="78" spans="1:9" x14ac:dyDescent="0.35">
      <c r="A78">
        <v>211</v>
      </c>
      <c r="B78">
        <v>0</v>
      </c>
      <c r="C78">
        <v>4</v>
      </c>
      <c r="D78">
        <v>10</v>
      </c>
      <c r="E78">
        <v>269</v>
      </c>
      <c r="F78">
        <v>1</v>
      </c>
      <c r="G78" t="b">
        <v>0</v>
      </c>
      <c r="H78">
        <v>149</v>
      </c>
      <c r="I78" t="b">
        <v>0</v>
      </c>
    </row>
    <row r="79" spans="1:9" x14ac:dyDescent="0.35">
      <c r="A79">
        <v>212</v>
      </c>
      <c r="B79">
        <v>0</v>
      </c>
      <c r="C79">
        <v>0</v>
      </c>
      <c r="D79">
        <v>-10</v>
      </c>
      <c r="E79">
        <v>-269</v>
      </c>
      <c r="F79">
        <v>125</v>
      </c>
      <c r="G79" t="b">
        <v>1</v>
      </c>
      <c r="H79">
        <v>25</v>
      </c>
      <c r="I79" t="b">
        <v>0</v>
      </c>
    </row>
    <row r="80" spans="1:9" x14ac:dyDescent="0.35">
      <c r="A80">
        <v>215</v>
      </c>
      <c r="B80">
        <v>0</v>
      </c>
      <c r="C80">
        <v>2</v>
      </c>
      <c r="D80">
        <v>0</v>
      </c>
      <c r="E80">
        <v>31</v>
      </c>
      <c r="F80">
        <v>43</v>
      </c>
      <c r="G80" t="b">
        <v>1</v>
      </c>
      <c r="H80">
        <v>107</v>
      </c>
      <c r="I80" t="b">
        <v>0</v>
      </c>
    </row>
    <row r="81" spans="1:9" x14ac:dyDescent="0.35">
      <c r="A81">
        <v>191</v>
      </c>
      <c r="B81">
        <v>0</v>
      </c>
      <c r="C81">
        <v>1</v>
      </c>
      <c r="D81">
        <v>-4</v>
      </c>
      <c r="E81">
        <v>-35</v>
      </c>
      <c r="F81">
        <v>1</v>
      </c>
      <c r="G81" t="b">
        <v>0</v>
      </c>
      <c r="H81">
        <v>149</v>
      </c>
      <c r="I81" t="b">
        <v>0</v>
      </c>
    </row>
    <row r="82" spans="1:9" x14ac:dyDescent="0.35">
      <c r="A82">
        <v>192</v>
      </c>
      <c r="B82">
        <v>0</v>
      </c>
      <c r="C82">
        <v>2</v>
      </c>
      <c r="D82">
        <v>0</v>
      </c>
      <c r="E82">
        <v>141</v>
      </c>
      <c r="F82">
        <v>17</v>
      </c>
      <c r="G82" t="b">
        <v>1</v>
      </c>
      <c r="H82">
        <v>133</v>
      </c>
      <c r="I82" t="b">
        <v>0</v>
      </c>
    </row>
    <row r="83" spans="1:9" x14ac:dyDescent="0.35">
      <c r="A83">
        <v>194</v>
      </c>
      <c r="B83">
        <v>0</v>
      </c>
      <c r="C83">
        <v>1</v>
      </c>
      <c r="D83">
        <v>-4</v>
      </c>
      <c r="E83">
        <v>-35</v>
      </c>
      <c r="F83">
        <v>165</v>
      </c>
      <c r="G83" t="b">
        <v>1</v>
      </c>
      <c r="H83">
        <v>15</v>
      </c>
      <c r="I83" t="b">
        <v>0</v>
      </c>
    </row>
    <row r="84" spans="1:9" x14ac:dyDescent="0.35">
      <c r="A84">
        <v>197</v>
      </c>
      <c r="B84">
        <v>0</v>
      </c>
      <c r="C84">
        <v>2</v>
      </c>
      <c r="D84">
        <v>-2</v>
      </c>
      <c r="E84">
        <v>71</v>
      </c>
      <c r="F84">
        <v>17</v>
      </c>
      <c r="G84" t="b">
        <v>1</v>
      </c>
      <c r="H84">
        <v>133</v>
      </c>
      <c r="I84" t="b">
        <v>0</v>
      </c>
    </row>
    <row r="85" spans="1:9" x14ac:dyDescent="0.35">
      <c r="A85">
        <v>199</v>
      </c>
      <c r="B85">
        <v>0</v>
      </c>
      <c r="C85">
        <v>2</v>
      </c>
      <c r="D85">
        <v>4</v>
      </c>
      <c r="E85">
        <v>221</v>
      </c>
      <c r="F85">
        <v>22</v>
      </c>
      <c r="G85" t="b">
        <v>1</v>
      </c>
      <c r="H85">
        <v>128</v>
      </c>
      <c r="I85" t="b">
        <v>0</v>
      </c>
    </row>
    <row r="86" spans="1:9" x14ac:dyDescent="0.35">
      <c r="A86">
        <v>200</v>
      </c>
      <c r="B86">
        <v>0</v>
      </c>
      <c r="C86">
        <v>2</v>
      </c>
      <c r="D86">
        <v>-2</v>
      </c>
      <c r="E86">
        <v>101</v>
      </c>
      <c r="F86">
        <v>16</v>
      </c>
      <c r="G86" t="b">
        <v>1</v>
      </c>
      <c r="H86">
        <v>134</v>
      </c>
      <c r="I86" t="b">
        <v>0</v>
      </c>
    </row>
    <row r="87" spans="1:9" x14ac:dyDescent="0.35">
      <c r="A87">
        <v>185</v>
      </c>
      <c r="B87">
        <v>0</v>
      </c>
      <c r="C87">
        <v>1</v>
      </c>
      <c r="D87">
        <v>-4</v>
      </c>
      <c r="E87">
        <v>-208</v>
      </c>
      <c r="F87">
        <v>189</v>
      </c>
      <c r="G87" t="b">
        <v>1</v>
      </c>
      <c r="H87">
        <v>39</v>
      </c>
      <c r="I87" t="b">
        <v>0</v>
      </c>
    </row>
    <row r="88" spans="1:9" x14ac:dyDescent="0.35">
      <c r="A88">
        <v>186</v>
      </c>
      <c r="B88">
        <v>0</v>
      </c>
      <c r="C88">
        <v>1</v>
      </c>
      <c r="D88">
        <v>-4</v>
      </c>
      <c r="E88">
        <v>-35</v>
      </c>
      <c r="F88">
        <v>152</v>
      </c>
      <c r="G88" t="b">
        <v>1</v>
      </c>
      <c r="H88">
        <v>2</v>
      </c>
      <c r="I88" t="b">
        <v>0</v>
      </c>
    </row>
    <row r="89" spans="1:9" x14ac:dyDescent="0.35">
      <c r="A89">
        <v>187</v>
      </c>
      <c r="B89">
        <v>0</v>
      </c>
      <c r="C89">
        <v>0</v>
      </c>
      <c r="D89">
        <v>-10</v>
      </c>
      <c r="E89">
        <v>-269</v>
      </c>
      <c r="F89">
        <v>168</v>
      </c>
      <c r="G89" t="b">
        <v>1</v>
      </c>
      <c r="H89">
        <v>18</v>
      </c>
      <c r="I89" t="b">
        <v>0</v>
      </c>
    </row>
    <row r="90" spans="1:9" x14ac:dyDescent="0.35">
      <c r="A90">
        <v>188</v>
      </c>
      <c r="B90">
        <v>0</v>
      </c>
      <c r="C90">
        <v>1</v>
      </c>
      <c r="D90">
        <v>-6</v>
      </c>
      <c r="E90">
        <v>-95</v>
      </c>
      <c r="F90">
        <v>160</v>
      </c>
      <c r="G90" t="b">
        <v>1</v>
      </c>
      <c r="H90">
        <v>10</v>
      </c>
      <c r="I90" t="b">
        <v>0</v>
      </c>
    </row>
    <row r="91" spans="1:9" x14ac:dyDescent="0.35">
      <c r="A91">
        <v>189</v>
      </c>
      <c r="B91">
        <v>0</v>
      </c>
      <c r="C91">
        <v>2</v>
      </c>
      <c r="D91">
        <v>-2</v>
      </c>
      <c r="E91">
        <v>9</v>
      </c>
      <c r="F91">
        <v>160</v>
      </c>
      <c r="G91" t="b">
        <v>1</v>
      </c>
      <c r="H91">
        <v>10</v>
      </c>
      <c r="I91" t="b">
        <v>0</v>
      </c>
    </row>
    <row r="92" spans="1:9" x14ac:dyDescent="0.35">
      <c r="A92">
        <v>190</v>
      </c>
      <c r="B92">
        <v>0</v>
      </c>
      <c r="C92">
        <v>0</v>
      </c>
      <c r="D92">
        <v>-10</v>
      </c>
      <c r="E92">
        <v>-269</v>
      </c>
      <c r="F92">
        <v>1</v>
      </c>
      <c r="G92" t="b">
        <v>0</v>
      </c>
      <c r="H92">
        <v>149</v>
      </c>
      <c r="I92" t="b">
        <v>0</v>
      </c>
    </row>
    <row r="93" spans="1:9" x14ac:dyDescent="0.35">
      <c r="A93">
        <v>171</v>
      </c>
      <c r="B93">
        <v>0</v>
      </c>
      <c r="C93">
        <v>3</v>
      </c>
      <c r="D93">
        <v>6</v>
      </c>
      <c r="E93">
        <v>272</v>
      </c>
      <c r="F93">
        <v>163</v>
      </c>
      <c r="G93" t="b">
        <v>1</v>
      </c>
      <c r="H93">
        <v>13</v>
      </c>
      <c r="I93" t="b">
        <v>0</v>
      </c>
    </row>
    <row r="94" spans="1:9" x14ac:dyDescent="0.35">
      <c r="A94">
        <v>173</v>
      </c>
      <c r="B94">
        <v>0</v>
      </c>
      <c r="C94">
        <v>2</v>
      </c>
      <c r="D94">
        <v>-4</v>
      </c>
      <c r="E94">
        <v>33</v>
      </c>
      <c r="F94">
        <v>144</v>
      </c>
      <c r="G94" t="b">
        <v>1</v>
      </c>
      <c r="H94">
        <v>6</v>
      </c>
      <c r="I94" t="b">
        <v>0</v>
      </c>
    </row>
    <row r="95" spans="1:9" x14ac:dyDescent="0.35">
      <c r="A95">
        <v>174</v>
      </c>
      <c r="B95">
        <v>0</v>
      </c>
      <c r="C95">
        <v>0</v>
      </c>
      <c r="D95">
        <v>-10</v>
      </c>
      <c r="E95">
        <v>-235</v>
      </c>
      <c r="F95">
        <v>167</v>
      </c>
      <c r="G95" t="b">
        <v>1</v>
      </c>
      <c r="H95">
        <v>17</v>
      </c>
      <c r="I95" t="b">
        <v>0</v>
      </c>
    </row>
    <row r="96" spans="1:9" x14ac:dyDescent="0.35">
      <c r="A96">
        <v>175</v>
      </c>
      <c r="B96">
        <v>0</v>
      </c>
      <c r="C96">
        <v>1</v>
      </c>
      <c r="D96">
        <v>-4</v>
      </c>
      <c r="E96">
        <v>-35</v>
      </c>
      <c r="F96">
        <v>155</v>
      </c>
      <c r="G96" t="b">
        <v>1</v>
      </c>
      <c r="H96">
        <v>5</v>
      </c>
      <c r="I96" t="b">
        <v>0</v>
      </c>
    </row>
    <row r="97" spans="1:9" x14ac:dyDescent="0.35">
      <c r="A97">
        <v>180</v>
      </c>
      <c r="B97">
        <v>0</v>
      </c>
      <c r="C97">
        <v>0</v>
      </c>
      <c r="D97">
        <v>-10</v>
      </c>
      <c r="E97">
        <v>-269</v>
      </c>
      <c r="F97">
        <v>1</v>
      </c>
      <c r="G97" t="b">
        <v>0</v>
      </c>
      <c r="H97">
        <v>149</v>
      </c>
      <c r="I97" t="b">
        <v>0</v>
      </c>
    </row>
    <row r="98" spans="1:9" x14ac:dyDescent="0.35">
      <c r="A98">
        <v>183</v>
      </c>
      <c r="B98">
        <v>0</v>
      </c>
      <c r="C98">
        <v>2</v>
      </c>
      <c r="D98">
        <v>-2</v>
      </c>
      <c r="E98">
        <v>9</v>
      </c>
      <c r="F98">
        <v>175</v>
      </c>
      <c r="G98" t="b">
        <v>1</v>
      </c>
      <c r="H98">
        <v>25</v>
      </c>
      <c r="I98" t="b">
        <v>0</v>
      </c>
    </row>
    <row r="99" spans="1:9" x14ac:dyDescent="0.35">
      <c r="A99">
        <v>156</v>
      </c>
      <c r="B99">
        <v>0</v>
      </c>
      <c r="C99">
        <v>1</v>
      </c>
      <c r="D99">
        <v>-6</v>
      </c>
      <c r="E99">
        <v>-265</v>
      </c>
      <c r="F99">
        <v>134</v>
      </c>
      <c r="G99" t="b">
        <v>1</v>
      </c>
      <c r="H99">
        <v>16</v>
      </c>
      <c r="I99" t="b">
        <v>0</v>
      </c>
    </row>
    <row r="100" spans="1:9" x14ac:dyDescent="0.35">
      <c r="A100">
        <v>160</v>
      </c>
      <c r="B100">
        <v>0</v>
      </c>
      <c r="C100">
        <v>1</v>
      </c>
      <c r="D100">
        <v>-8</v>
      </c>
      <c r="E100">
        <v>-225</v>
      </c>
      <c r="F100">
        <v>161</v>
      </c>
      <c r="G100" t="b">
        <v>1</v>
      </c>
      <c r="H100">
        <v>11</v>
      </c>
      <c r="I100" t="b">
        <v>0</v>
      </c>
    </row>
    <row r="101" spans="1:9" x14ac:dyDescent="0.35">
      <c r="A101">
        <v>165</v>
      </c>
      <c r="B101">
        <v>0</v>
      </c>
      <c r="C101">
        <v>2</v>
      </c>
      <c r="D101">
        <v>2</v>
      </c>
      <c r="E101">
        <v>-101</v>
      </c>
      <c r="F101">
        <v>147</v>
      </c>
      <c r="G101" t="b">
        <v>1</v>
      </c>
      <c r="H101">
        <v>3</v>
      </c>
      <c r="I101" t="b">
        <v>0</v>
      </c>
    </row>
    <row r="102" spans="1:9" x14ac:dyDescent="0.35">
      <c r="A102">
        <v>166</v>
      </c>
      <c r="B102">
        <v>0</v>
      </c>
      <c r="C102">
        <v>0</v>
      </c>
      <c r="D102">
        <v>-10</v>
      </c>
      <c r="E102">
        <v>-200</v>
      </c>
      <c r="F102">
        <v>169</v>
      </c>
      <c r="G102" t="b">
        <v>1</v>
      </c>
      <c r="H102">
        <v>19</v>
      </c>
      <c r="I102" t="b">
        <v>0</v>
      </c>
    </row>
    <row r="103" spans="1:9" x14ac:dyDescent="0.35">
      <c r="A103">
        <v>167</v>
      </c>
      <c r="B103">
        <v>0</v>
      </c>
      <c r="C103">
        <v>2</v>
      </c>
      <c r="D103">
        <v>-4</v>
      </c>
      <c r="E103">
        <v>0</v>
      </c>
      <c r="F103">
        <v>175</v>
      </c>
      <c r="G103" t="b">
        <v>1</v>
      </c>
      <c r="H103">
        <v>25</v>
      </c>
      <c r="I103" t="b">
        <v>0</v>
      </c>
    </row>
    <row r="104" spans="1:9" x14ac:dyDescent="0.35">
      <c r="A104">
        <v>170</v>
      </c>
      <c r="B104">
        <v>0</v>
      </c>
      <c r="C104">
        <v>3</v>
      </c>
      <c r="D104">
        <v>6</v>
      </c>
      <c r="E104">
        <v>265</v>
      </c>
      <c r="F104">
        <v>166</v>
      </c>
      <c r="G104" t="b">
        <v>1</v>
      </c>
      <c r="H104">
        <v>16</v>
      </c>
      <c r="I104" t="b">
        <v>0</v>
      </c>
    </row>
    <row r="105" spans="1:9" x14ac:dyDescent="0.35">
      <c r="A105">
        <v>149</v>
      </c>
      <c r="B105">
        <v>0</v>
      </c>
      <c r="C105">
        <v>1</v>
      </c>
      <c r="D105">
        <v>-8</v>
      </c>
      <c r="E105">
        <v>-225</v>
      </c>
      <c r="F105">
        <v>159</v>
      </c>
      <c r="G105" t="b">
        <v>1</v>
      </c>
      <c r="H105">
        <v>9</v>
      </c>
      <c r="I105" t="b">
        <v>0</v>
      </c>
    </row>
    <row r="106" spans="1:9" x14ac:dyDescent="0.35">
      <c r="A106">
        <v>150</v>
      </c>
      <c r="B106">
        <v>0</v>
      </c>
      <c r="C106">
        <v>2</v>
      </c>
      <c r="D106">
        <v>-2</v>
      </c>
      <c r="E106">
        <v>9</v>
      </c>
      <c r="F106">
        <v>142</v>
      </c>
      <c r="G106" t="b">
        <v>1</v>
      </c>
      <c r="H106">
        <v>8</v>
      </c>
      <c r="I106" t="b">
        <v>0</v>
      </c>
    </row>
    <row r="107" spans="1:9" x14ac:dyDescent="0.35">
      <c r="A107">
        <v>151</v>
      </c>
      <c r="B107">
        <v>0</v>
      </c>
      <c r="C107">
        <v>0</v>
      </c>
      <c r="D107">
        <v>-10</v>
      </c>
      <c r="E107">
        <v>-269</v>
      </c>
      <c r="F107">
        <v>168</v>
      </c>
      <c r="G107" t="b">
        <v>1</v>
      </c>
      <c r="H107">
        <v>18</v>
      </c>
      <c r="I107" t="b">
        <v>0</v>
      </c>
    </row>
    <row r="108" spans="1:9" x14ac:dyDescent="0.35">
      <c r="A108">
        <v>152</v>
      </c>
      <c r="B108">
        <v>0</v>
      </c>
      <c r="C108">
        <v>0</v>
      </c>
      <c r="D108">
        <v>-10</v>
      </c>
      <c r="E108">
        <v>-269</v>
      </c>
      <c r="F108">
        <v>1</v>
      </c>
      <c r="G108" t="b">
        <v>0</v>
      </c>
      <c r="H108">
        <v>149</v>
      </c>
      <c r="I108" t="b">
        <v>0</v>
      </c>
    </row>
    <row r="109" spans="1:9" x14ac:dyDescent="0.35">
      <c r="A109">
        <v>153</v>
      </c>
      <c r="B109">
        <v>0</v>
      </c>
      <c r="C109">
        <v>3</v>
      </c>
      <c r="D109">
        <v>2</v>
      </c>
      <c r="E109">
        <v>192</v>
      </c>
      <c r="F109">
        <v>20</v>
      </c>
      <c r="G109" t="b">
        <v>1</v>
      </c>
      <c r="H109">
        <v>130</v>
      </c>
      <c r="I109" t="b">
        <v>0</v>
      </c>
    </row>
    <row r="110" spans="1:9" x14ac:dyDescent="0.35">
      <c r="A110">
        <v>154</v>
      </c>
      <c r="B110">
        <v>0</v>
      </c>
      <c r="C110">
        <v>3</v>
      </c>
      <c r="D110">
        <v>2</v>
      </c>
      <c r="E110">
        <v>189</v>
      </c>
      <c r="F110">
        <v>147</v>
      </c>
      <c r="G110" t="b">
        <v>1</v>
      </c>
      <c r="H110">
        <v>3</v>
      </c>
      <c r="I110" t="b">
        <v>0</v>
      </c>
    </row>
    <row r="111" spans="1:9" x14ac:dyDescent="0.35">
      <c r="A111">
        <v>140</v>
      </c>
      <c r="B111">
        <v>0</v>
      </c>
      <c r="C111">
        <v>1</v>
      </c>
      <c r="D111">
        <v>-2</v>
      </c>
      <c r="E111">
        <v>-13</v>
      </c>
      <c r="F111">
        <v>1</v>
      </c>
      <c r="G111" t="b">
        <v>0</v>
      </c>
      <c r="H111">
        <v>149</v>
      </c>
      <c r="I111" t="b">
        <v>0</v>
      </c>
    </row>
    <row r="112" spans="1:9" x14ac:dyDescent="0.35">
      <c r="A112">
        <v>141</v>
      </c>
      <c r="B112">
        <v>0</v>
      </c>
      <c r="C112">
        <v>1</v>
      </c>
      <c r="D112">
        <v>-8</v>
      </c>
      <c r="E112">
        <v>-225</v>
      </c>
      <c r="F112">
        <v>167</v>
      </c>
      <c r="G112" t="b">
        <v>1</v>
      </c>
      <c r="H112">
        <v>17</v>
      </c>
      <c r="I112" t="b">
        <v>0</v>
      </c>
    </row>
    <row r="113" spans="1:9" x14ac:dyDescent="0.35">
      <c r="A113">
        <v>144</v>
      </c>
      <c r="B113">
        <v>0</v>
      </c>
      <c r="C113">
        <v>2</v>
      </c>
      <c r="D113">
        <v>4</v>
      </c>
      <c r="E113">
        <v>221</v>
      </c>
      <c r="F113">
        <v>133</v>
      </c>
      <c r="G113" t="b">
        <v>1</v>
      </c>
      <c r="H113">
        <v>17</v>
      </c>
      <c r="I113" t="b">
        <v>0</v>
      </c>
    </row>
    <row r="114" spans="1:9" x14ac:dyDescent="0.35">
      <c r="A114">
        <v>146</v>
      </c>
      <c r="B114">
        <v>0</v>
      </c>
      <c r="C114">
        <v>1</v>
      </c>
      <c r="D114">
        <v>-6</v>
      </c>
      <c r="E114">
        <v>-24</v>
      </c>
      <c r="F114">
        <v>161</v>
      </c>
      <c r="G114" t="b">
        <v>1</v>
      </c>
      <c r="H114">
        <v>11</v>
      </c>
      <c r="I114" t="b">
        <v>0</v>
      </c>
    </row>
    <row r="115" spans="1:9" x14ac:dyDescent="0.35">
      <c r="A115">
        <v>147</v>
      </c>
      <c r="B115">
        <v>0</v>
      </c>
      <c r="C115">
        <v>3</v>
      </c>
      <c r="D115">
        <v>6</v>
      </c>
      <c r="E115">
        <v>265</v>
      </c>
      <c r="F115">
        <v>147</v>
      </c>
      <c r="G115" t="b">
        <v>1</v>
      </c>
      <c r="H115">
        <v>3</v>
      </c>
      <c r="I115" t="b">
        <v>0</v>
      </c>
    </row>
    <row r="116" spans="1:9" x14ac:dyDescent="0.35">
      <c r="A116">
        <v>148</v>
      </c>
      <c r="B116">
        <v>0</v>
      </c>
      <c r="C116">
        <v>2</v>
      </c>
      <c r="D116">
        <v>-2</v>
      </c>
      <c r="E116">
        <v>87</v>
      </c>
      <c r="F116">
        <v>176</v>
      </c>
      <c r="G116" t="b">
        <v>1</v>
      </c>
      <c r="H116">
        <v>26</v>
      </c>
      <c r="I116" t="b">
        <v>0</v>
      </c>
    </row>
    <row r="117" spans="1:9" x14ac:dyDescent="0.35">
      <c r="A117">
        <v>123</v>
      </c>
      <c r="B117">
        <v>0</v>
      </c>
      <c r="C117">
        <v>4</v>
      </c>
      <c r="D117">
        <v>10</v>
      </c>
      <c r="E117">
        <v>287</v>
      </c>
      <c r="F117">
        <v>188</v>
      </c>
      <c r="G117" t="b">
        <v>1</v>
      </c>
      <c r="H117">
        <v>38</v>
      </c>
      <c r="I117" t="b">
        <v>0</v>
      </c>
    </row>
    <row r="118" spans="1:9" x14ac:dyDescent="0.35">
      <c r="A118">
        <v>124</v>
      </c>
      <c r="B118">
        <v>0</v>
      </c>
      <c r="C118">
        <v>3</v>
      </c>
      <c r="D118">
        <v>6</v>
      </c>
      <c r="E118">
        <v>265</v>
      </c>
      <c r="F118">
        <v>174</v>
      </c>
      <c r="G118" t="b">
        <v>1</v>
      </c>
      <c r="H118">
        <v>24</v>
      </c>
      <c r="I118" t="b">
        <v>0</v>
      </c>
    </row>
    <row r="119" spans="1:9" x14ac:dyDescent="0.35">
      <c r="A119">
        <v>126</v>
      </c>
      <c r="B119">
        <v>0</v>
      </c>
      <c r="C119">
        <v>1</v>
      </c>
      <c r="D119">
        <v>-8</v>
      </c>
      <c r="E119">
        <v>-225</v>
      </c>
      <c r="F119">
        <v>143</v>
      </c>
      <c r="G119" t="b">
        <v>1</v>
      </c>
      <c r="H119">
        <v>7</v>
      </c>
      <c r="I119" t="b">
        <v>0</v>
      </c>
    </row>
    <row r="120" spans="1:9" x14ac:dyDescent="0.35">
      <c r="A120">
        <v>132</v>
      </c>
      <c r="B120">
        <v>0</v>
      </c>
      <c r="C120">
        <v>1</v>
      </c>
      <c r="D120">
        <v>-4</v>
      </c>
      <c r="E120">
        <v>-35</v>
      </c>
      <c r="F120">
        <v>137</v>
      </c>
      <c r="G120" t="b">
        <v>1</v>
      </c>
      <c r="H120">
        <v>13</v>
      </c>
      <c r="I120" t="b">
        <v>0</v>
      </c>
    </row>
    <row r="121" spans="1:9" x14ac:dyDescent="0.35">
      <c r="A121">
        <v>133</v>
      </c>
      <c r="B121">
        <v>0</v>
      </c>
      <c r="C121">
        <v>0</v>
      </c>
      <c r="D121">
        <v>-10</v>
      </c>
      <c r="E121">
        <v>-269</v>
      </c>
      <c r="F121">
        <v>1</v>
      </c>
      <c r="G121" t="b">
        <v>0</v>
      </c>
      <c r="H121">
        <v>149</v>
      </c>
      <c r="I121" t="b">
        <v>0</v>
      </c>
    </row>
    <row r="122" spans="1:9" x14ac:dyDescent="0.35">
      <c r="A122">
        <v>136</v>
      </c>
      <c r="B122">
        <v>0</v>
      </c>
      <c r="C122">
        <v>1</v>
      </c>
      <c r="D122">
        <v>-8</v>
      </c>
      <c r="E122">
        <v>-225</v>
      </c>
      <c r="F122">
        <v>149</v>
      </c>
      <c r="G122" t="b">
        <v>1</v>
      </c>
      <c r="H122">
        <v>1</v>
      </c>
      <c r="I122" t="b">
        <v>0</v>
      </c>
    </row>
    <row r="123" spans="1:9" x14ac:dyDescent="0.35">
      <c r="A123">
        <v>115</v>
      </c>
      <c r="B123">
        <v>0</v>
      </c>
      <c r="C123">
        <v>2</v>
      </c>
      <c r="D123">
        <v>-2</v>
      </c>
      <c r="E123">
        <v>9</v>
      </c>
      <c r="F123">
        <v>154</v>
      </c>
      <c r="G123" t="b">
        <v>1</v>
      </c>
      <c r="H123">
        <v>4</v>
      </c>
      <c r="I123" t="b">
        <v>0</v>
      </c>
    </row>
    <row r="124" spans="1:9" x14ac:dyDescent="0.35">
      <c r="A124">
        <v>116</v>
      </c>
      <c r="B124">
        <v>0</v>
      </c>
      <c r="C124">
        <v>2</v>
      </c>
      <c r="D124">
        <v>-2</v>
      </c>
      <c r="E124">
        <v>9</v>
      </c>
      <c r="F124">
        <v>160</v>
      </c>
      <c r="G124" t="b">
        <v>1</v>
      </c>
      <c r="H124">
        <v>10</v>
      </c>
      <c r="I124" t="b">
        <v>0</v>
      </c>
    </row>
    <row r="125" spans="1:9" x14ac:dyDescent="0.35">
      <c r="A125">
        <v>119</v>
      </c>
      <c r="B125">
        <v>0</v>
      </c>
      <c r="C125">
        <v>1</v>
      </c>
      <c r="D125">
        <v>-4</v>
      </c>
      <c r="E125">
        <v>-35</v>
      </c>
      <c r="F125">
        <v>186</v>
      </c>
      <c r="G125" t="b">
        <v>1</v>
      </c>
      <c r="H125">
        <v>36</v>
      </c>
      <c r="I125" t="b">
        <v>0</v>
      </c>
    </row>
    <row r="126" spans="1:9" x14ac:dyDescent="0.35">
      <c r="A126">
        <v>120</v>
      </c>
      <c r="B126">
        <v>0</v>
      </c>
      <c r="C126">
        <v>2</v>
      </c>
      <c r="D126">
        <v>-4</v>
      </c>
      <c r="E126">
        <v>-17</v>
      </c>
      <c r="F126">
        <v>164</v>
      </c>
      <c r="G126" t="b">
        <v>1</v>
      </c>
      <c r="H126">
        <v>14</v>
      </c>
      <c r="I126" t="b">
        <v>0</v>
      </c>
    </row>
    <row r="127" spans="1:9" x14ac:dyDescent="0.35">
      <c r="A127">
        <v>121</v>
      </c>
      <c r="B127">
        <v>0</v>
      </c>
      <c r="C127">
        <v>0</v>
      </c>
      <c r="D127">
        <v>-10</v>
      </c>
      <c r="E127">
        <v>-183</v>
      </c>
      <c r="F127">
        <v>100</v>
      </c>
      <c r="G127" t="b">
        <v>1</v>
      </c>
      <c r="H127">
        <v>50</v>
      </c>
      <c r="I127" t="b">
        <v>0</v>
      </c>
    </row>
    <row r="128" spans="1:9" x14ac:dyDescent="0.35">
      <c r="A128">
        <v>122</v>
      </c>
      <c r="B128">
        <v>0</v>
      </c>
      <c r="C128">
        <v>2</v>
      </c>
      <c r="D128">
        <v>-2</v>
      </c>
      <c r="E128">
        <v>9</v>
      </c>
      <c r="F128">
        <v>149</v>
      </c>
      <c r="G128" t="b">
        <v>1</v>
      </c>
      <c r="H128">
        <v>1</v>
      </c>
      <c r="I128" t="b">
        <v>0</v>
      </c>
    </row>
    <row r="129" spans="1:9" x14ac:dyDescent="0.35">
      <c r="A129">
        <v>108</v>
      </c>
      <c r="B129">
        <v>0</v>
      </c>
      <c r="C129">
        <v>2</v>
      </c>
      <c r="D129">
        <v>-2</v>
      </c>
      <c r="E129">
        <v>9</v>
      </c>
      <c r="F129">
        <v>98</v>
      </c>
      <c r="G129" t="b">
        <v>1</v>
      </c>
      <c r="H129">
        <v>52</v>
      </c>
      <c r="I129" t="b">
        <v>0</v>
      </c>
    </row>
    <row r="130" spans="1:9" x14ac:dyDescent="0.35">
      <c r="A130">
        <v>109</v>
      </c>
      <c r="B130">
        <v>0</v>
      </c>
      <c r="C130">
        <v>1</v>
      </c>
      <c r="D130">
        <v>-4</v>
      </c>
      <c r="E130">
        <v>-35</v>
      </c>
      <c r="F130">
        <v>100</v>
      </c>
      <c r="G130" t="b">
        <v>1</v>
      </c>
      <c r="H130">
        <v>50</v>
      </c>
      <c r="I130" t="b">
        <v>0</v>
      </c>
    </row>
    <row r="131" spans="1:9" x14ac:dyDescent="0.35">
      <c r="A131">
        <v>110</v>
      </c>
      <c r="B131">
        <v>0</v>
      </c>
      <c r="C131">
        <v>0</v>
      </c>
      <c r="D131">
        <v>-10</v>
      </c>
      <c r="E131">
        <v>-269</v>
      </c>
      <c r="F131">
        <v>1</v>
      </c>
      <c r="G131" t="b">
        <v>0</v>
      </c>
      <c r="H131">
        <v>149</v>
      </c>
      <c r="I131" t="b">
        <v>0</v>
      </c>
    </row>
    <row r="132" spans="1:9" x14ac:dyDescent="0.35">
      <c r="A132">
        <v>112</v>
      </c>
      <c r="B132">
        <v>0</v>
      </c>
      <c r="C132">
        <v>2</v>
      </c>
      <c r="D132">
        <v>-2</v>
      </c>
      <c r="E132">
        <v>9</v>
      </c>
      <c r="F132">
        <v>175</v>
      </c>
      <c r="G132" t="b">
        <v>1</v>
      </c>
      <c r="H132">
        <v>25</v>
      </c>
      <c r="I132" t="b">
        <v>0</v>
      </c>
    </row>
    <row r="133" spans="1:9" x14ac:dyDescent="0.35">
      <c r="A133">
        <v>113</v>
      </c>
      <c r="B133">
        <v>0</v>
      </c>
      <c r="C133">
        <v>2</v>
      </c>
      <c r="D133">
        <v>-2</v>
      </c>
      <c r="E133">
        <v>37</v>
      </c>
      <c r="F133">
        <v>168</v>
      </c>
      <c r="G133" t="b">
        <v>1</v>
      </c>
      <c r="H133">
        <v>18</v>
      </c>
      <c r="I133" t="b">
        <v>0</v>
      </c>
    </row>
    <row r="134" spans="1:9" x14ac:dyDescent="0.35">
      <c r="A134">
        <v>114</v>
      </c>
      <c r="B134">
        <v>0</v>
      </c>
      <c r="C134">
        <v>2</v>
      </c>
      <c r="D134">
        <v>-2</v>
      </c>
      <c r="E134">
        <v>9</v>
      </c>
      <c r="F134">
        <v>142</v>
      </c>
      <c r="G134" t="b">
        <v>1</v>
      </c>
      <c r="H134">
        <v>8</v>
      </c>
      <c r="I134" t="b">
        <v>0</v>
      </c>
    </row>
    <row r="135" spans="1:9" x14ac:dyDescent="0.35">
      <c r="A135">
        <v>99</v>
      </c>
      <c r="B135">
        <v>0</v>
      </c>
      <c r="C135">
        <v>1</v>
      </c>
      <c r="D135">
        <v>-2</v>
      </c>
      <c r="E135">
        <v>-13</v>
      </c>
      <c r="F135">
        <v>156</v>
      </c>
      <c r="G135" t="b">
        <v>1</v>
      </c>
      <c r="H135">
        <v>6</v>
      </c>
      <c r="I135" t="b">
        <v>0</v>
      </c>
    </row>
    <row r="136" spans="1:9" x14ac:dyDescent="0.35">
      <c r="A136">
        <v>100</v>
      </c>
      <c r="B136">
        <v>0</v>
      </c>
      <c r="C136">
        <v>2</v>
      </c>
      <c r="D136">
        <v>4</v>
      </c>
      <c r="E136">
        <v>221</v>
      </c>
      <c r="F136">
        <v>181</v>
      </c>
      <c r="G136" t="b">
        <v>1</v>
      </c>
      <c r="H136">
        <v>31</v>
      </c>
      <c r="I136" t="b">
        <v>0</v>
      </c>
    </row>
    <row r="137" spans="1:9" x14ac:dyDescent="0.35">
      <c r="A137">
        <v>103</v>
      </c>
      <c r="B137">
        <v>0</v>
      </c>
      <c r="C137">
        <v>4</v>
      </c>
      <c r="D137">
        <v>10</v>
      </c>
      <c r="E137">
        <v>194</v>
      </c>
      <c r="F137">
        <v>177</v>
      </c>
      <c r="G137" t="b">
        <v>1</v>
      </c>
      <c r="H137">
        <v>27</v>
      </c>
      <c r="I137" t="b">
        <v>0</v>
      </c>
    </row>
    <row r="138" spans="1:9" x14ac:dyDescent="0.35">
      <c r="A138">
        <v>104</v>
      </c>
      <c r="B138">
        <v>0</v>
      </c>
      <c r="C138">
        <v>1</v>
      </c>
      <c r="D138">
        <v>-6</v>
      </c>
      <c r="E138">
        <v>-117</v>
      </c>
      <c r="F138">
        <v>133</v>
      </c>
      <c r="G138" t="b">
        <v>1</v>
      </c>
      <c r="H138">
        <v>17</v>
      </c>
      <c r="I138" t="b">
        <v>0</v>
      </c>
    </row>
    <row r="139" spans="1:9" x14ac:dyDescent="0.35">
      <c r="A139">
        <v>105</v>
      </c>
      <c r="B139">
        <v>0</v>
      </c>
      <c r="C139">
        <v>2</v>
      </c>
      <c r="D139">
        <v>-2</v>
      </c>
      <c r="E139">
        <v>9</v>
      </c>
      <c r="F139">
        <v>151</v>
      </c>
      <c r="G139" t="b">
        <v>1</v>
      </c>
      <c r="H139">
        <v>1</v>
      </c>
      <c r="I139" t="b">
        <v>0</v>
      </c>
    </row>
    <row r="140" spans="1:9" x14ac:dyDescent="0.35">
      <c r="A140">
        <v>106</v>
      </c>
      <c r="B140">
        <v>0</v>
      </c>
      <c r="C140">
        <v>2</v>
      </c>
      <c r="D140">
        <v>0</v>
      </c>
      <c r="E140">
        <v>80</v>
      </c>
      <c r="F140">
        <v>130</v>
      </c>
      <c r="G140" t="b">
        <v>1</v>
      </c>
      <c r="H140">
        <v>20</v>
      </c>
      <c r="I140" t="b">
        <v>0</v>
      </c>
    </row>
    <row r="141" spans="1:9" x14ac:dyDescent="0.35">
      <c r="A141">
        <v>85</v>
      </c>
      <c r="B141">
        <v>0</v>
      </c>
      <c r="C141">
        <v>0</v>
      </c>
      <c r="D141">
        <v>-10</v>
      </c>
      <c r="E141">
        <v>-269</v>
      </c>
      <c r="F141">
        <v>100</v>
      </c>
      <c r="G141" t="b">
        <v>0</v>
      </c>
      <c r="H141">
        <v>50</v>
      </c>
      <c r="I141" t="b">
        <v>0</v>
      </c>
    </row>
    <row r="142" spans="1:9" x14ac:dyDescent="0.35">
      <c r="A142">
        <v>89</v>
      </c>
      <c r="B142">
        <v>0</v>
      </c>
      <c r="C142">
        <v>2</v>
      </c>
      <c r="D142">
        <v>-2</v>
      </c>
      <c r="E142">
        <v>101</v>
      </c>
      <c r="F142">
        <v>122</v>
      </c>
      <c r="G142" t="b">
        <v>1</v>
      </c>
      <c r="H142">
        <v>28</v>
      </c>
      <c r="I142" t="b">
        <v>0</v>
      </c>
    </row>
    <row r="143" spans="1:9" x14ac:dyDescent="0.35">
      <c r="A143">
        <v>93</v>
      </c>
      <c r="B143">
        <v>0</v>
      </c>
      <c r="C143">
        <v>3</v>
      </c>
      <c r="D143">
        <v>6</v>
      </c>
      <c r="E143">
        <v>265</v>
      </c>
      <c r="F143">
        <v>175</v>
      </c>
      <c r="G143" t="b">
        <v>1</v>
      </c>
      <c r="H143">
        <v>25</v>
      </c>
      <c r="I143" t="b">
        <v>0</v>
      </c>
    </row>
    <row r="144" spans="1:9" x14ac:dyDescent="0.35">
      <c r="A144">
        <v>96</v>
      </c>
      <c r="B144">
        <v>0</v>
      </c>
      <c r="C144">
        <v>0</v>
      </c>
      <c r="D144">
        <v>-10</v>
      </c>
      <c r="E144">
        <v>-214</v>
      </c>
      <c r="F144">
        <v>182</v>
      </c>
      <c r="G144" t="b">
        <v>1</v>
      </c>
      <c r="H144">
        <v>32</v>
      </c>
      <c r="I144" t="b">
        <v>0</v>
      </c>
    </row>
    <row r="145" spans="1:9" x14ac:dyDescent="0.35">
      <c r="A145">
        <v>97</v>
      </c>
      <c r="B145">
        <v>0</v>
      </c>
      <c r="C145">
        <v>4</v>
      </c>
      <c r="D145">
        <v>10</v>
      </c>
      <c r="E145">
        <v>297</v>
      </c>
      <c r="F145">
        <v>168</v>
      </c>
      <c r="G145" t="b">
        <v>1</v>
      </c>
      <c r="H145">
        <v>18</v>
      </c>
      <c r="I145" t="b">
        <v>0</v>
      </c>
    </row>
    <row r="146" spans="1:9" x14ac:dyDescent="0.35">
      <c r="A146">
        <v>98</v>
      </c>
      <c r="B146">
        <v>0</v>
      </c>
      <c r="C146">
        <v>2</v>
      </c>
      <c r="D146">
        <v>-2</v>
      </c>
      <c r="E146">
        <v>9</v>
      </c>
      <c r="F146">
        <v>143</v>
      </c>
      <c r="G146" t="b">
        <v>1</v>
      </c>
      <c r="H146">
        <v>7</v>
      </c>
      <c r="I146" t="b">
        <v>0</v>
      </c>
    </row>
    <row r="147" spans="1:9" x14ac:dyDescent="0.35">
      <c r="A147">
        <v>75</v>
      </c>
      <c r="B147">
        <v>0</v>
      </c>
      <c r="C147">
        <v>2</v>
      </c>
      <c r="D147">
        <v>-2</v>
      </c>
      <c r="E147">
        <v>9</v>
      </c>
      <c r="F147">
        <v>189</v>
      </c>
      <c r="G147" t="b">
        <v>1</v>
      </c>
      <c r="H147">
        <v>39</v>
      </c>
      <c r="I147" t="b">
        <v>0</v>
      </c>
    </row>
    <row r="148" spans="1:9" x14ac:dyDescent="0.35">
      <c r="A148">
        <v>77</v>
      </c>
      <c r="B148">
        <v>0</v>
      </c>
      <c r="C148">
        <v>0</v>
      </c>
      <c r="D148">
        <v>-10</v>
      </c>
      <c r="E148">
        <v>-269</v>
      </c>
      <c r="F148">
        <v>145</v>
      </c>
      <c r="G148" t="b">
        <v>1</v>
      </c>
      <c r="H148">
        <v>5</v>
      </c>
      <c r="I148" t="b">
        <v>0</v>
      </c>
    </row>
    <row r="149" spans="1:9" x14ac:dyDescent="0.35">
      <c r="A149">
        <v>78</v>
      </c>
      <c r="B149">
        <v>0</v>
      </c>
      <c r="C149">
        <v>3</v>
      </c>
      <c r="D149">
        <v>2</v>
      </c>
      <c r="E149">
        <v>199</v>
      </c>
      <c r="F149">
        <v>145</v>
      </c>
      <c r="G149" t="b">
        <v>1</v>
      </c>
      <c r="H149">
        <v>5</v>
      </c>
      <c r="I149" t="b">
        <v>0</v>
      </c>
    </row>
    <row r="150" spans="1:9" x14ac:dyDescent="0.35">
      <c r="A150">
        <v>81</v>
      </c>
      <c r="B150">
        <v>0</v>
      </c>
      <c r="C150">
        <v>0</v>
      </c>
      <c r="D150">
        <v>-10</v>
      </c>
      <c r="E150">
        <v>-269</v>
      </c>
      <c r="F150">
        <v>1</v>
      </c>
      <c r="G150" t="b">
        <v>0</v>
      </c>
      <c r="H150">
        <v>149</v>
      </c>
      <c r="I150" t="b">
        <v>0</v>
      </c>
    </row>
    <row r="151" spans="1:9" x14ac:dyDescent="0.35">
      <c r="A151">
        <v>83</v>
      </c>
      <c r="B151">
        <v>0</v>
      </c>
      <c r="C151">
        <v>1</v>
      </c>
      <c r="D151">
        <v>-8</v>
      </c>
      <c r="E151">
        <v>-232</v>
      </c>
      <c r="F151">
        <v>187</v>
      </c>
      <c r="G151" t="b">
        <v>1</v>
      </c>
      <c r="H151">
        <v>37</v>
      </c>
      <c r="I151" t="b">
        <v>0</v>
      </c>
    </row>
    <row r="152" spans="1:9" x14ac:dyDescent="0.35">
      <c r="A152">
        <v>84</v>
      </c>
      <c r="B152">
        <v>0</v>
      </c>
      <c r="C152">
        <v>1</v>
      </c>
      <c r="D152">
        <v>-8</v>
      </c>
      <c r="E152">
        <v>-95</v>
      </c>
      <c r="F152">
        <v>176</v>
      </c>
      <c r="G152" t="b">
        <v>1</v>
      </c>
      <c r="H152">
        <v>26</v>
      </c>
      <c r="I152" t="b">
        <v>0</v>
      </c>
    </row>
    <row r="153" spans="1:9" x14ac:dyDescent="0.35">
      <c r="A153">
        <v>62</v>
      </c>
      <c r="B153">
        <v>0</v>
      </c>
      <c r="C153">
        <v>0</v>
      </c>
      <c r="D153">
        <v>-10</v>
      </c>
      <c r="E153">
        <v>-269</v>
      </c>
      <c r="F153">
        <v>1</v>
      </c>
      <c r="G153" t="b">
        <v>0</v>
      </c>
      <c r="H153">
        <v>149</v>
      </c>
      <c r="I153" t="b">
        <v>0</v>
      </c>
    </row>
    <row r="154" spans="1:9" x14ac:dyDescent="0.35">
      <c r="A154">
        <v>63</v>
      </c>
      <c r="B154">
        <v>0</v>
      </c>
      <c r="C154">
        <v>2</v>
      </c>
      <c r="D154">
        <v>-2</v>
      </c>
      <c r="E154">
        <v>9</v>
      </c>
      <c r="F154">
        <v>152</v>
      </c>
      <c r="G154" t="b">
        <v>1</v>
      </c>
      <c r="H154">
        <v>2</v>
      </c>
      <c r="I154" t="b">
        <v>0</v>
      </c>
    </row>
    <row r="155" spans="1:9" x14ac:dyDescent="0.35">
      <c r="A155">
        <v>66</v>
      </c>
      <c r="B155">
        <v>0</v>
      </c>
      <c r="C155">
        <v>2</v>
      </c>
      <c r="D155">
        <v>-2</v>
      </c>
      <c r="E155">
        <v>59</v>
      </c>
      <c r="F155">
        <v>137</v>
      </c>
      <c r="G155" t="b">
        <v>1</v>
      </c>
      <c r="H155">
        <v>13</v>
      </c>
      <c r="I155" t="b">
        <v>0</v>
      </c>
    </row>
    <row r="156" spans="1:9" x14ac:dyDescent="0.35">
      <c r="A156">
        <v>67</v>
      </c>
      <c r="B156">
        <v>0</v>
      </c>
      <c r="C156">
        <v>1</v>
      </c>
      <c r="D156">
        <v>-8</v>
      </c>
      <c r="E156">
        <v>-225</v>
      </c>
      <c r="F156">
        <v>11</v>
      </c>
      <c r="G156" t="b">
        <v>1</v>
      </c>
      <c r="H156">
        <v>139</v>
      </c>
      <c r="I156" t="b">
        <v>0</v>
      </c>
    </row>
    <row r="157" spans="1:9" x14ac:dyDescent="0.35">
      <c r="A157">
        <v>69</v>
      </c>
      <c r="B157">
        <v>0</v>
      </c>
      <c r="C157">
        <v>2</v>
      </c>
      <c r="D157">
        <v>4</v>
      </c>
      <c r="E157">
        <v>221</v>
      </c>
      <c r="F157">
        <v>172</v>
      </c>
      <c r="G157" t="b">
        <v>1</v>
      </c>
      <c r="H157">
        <v>22</v>
      </c>
      <c r="I157" t="b">
        <v>0</v>
      </c>
    </row>
    <row r="158" spans="1:9" x14ac:dyDescent="0.35">
      <c r="A158">
        <v>72</v>
      </c>
      <c r="B158">
        <v>0</v>
      </c>
      <c r="C158">
        <v>1</v>
      </c>
      <c r="D158">
        <v>-4</v>
      </c>
      <c r="E158">
        <v>-35</v>
      </c>
      <c r="F158">
        <v>164</v>
      </c>
      <c r="G158" t="b">
        <v>1</v>
      </c>
      <c r="H158">
        <v>14</v>
      </c>
      <c r="I158" t="b">
        <v>0</v>
      </c>
    </row>
    <row r="159" spans="1:9" x14ac:dyDescent="0.35">
      <c r="A159">
        <v>56</v>
      </c>
      <c r="B159">
        <v>0</v>
      </c>
      <c r="C159">
        <v>3</v>
      </c>
      <c r="D159">
        <v>6</v>
      </c>
      <c r="E159">
        <v>265</v>
      </c>
      <c r="F159">
        <v>173</v>
      </c>
      <c r="G159" t="b">
        <v>1</v>
      </c>
      <c r="H159">
        <v>23</v>
      </c>
      <c r="I159" t="b">
        <v>0</v>
      </c>
    </row>
    <row r="160" spans="1:9" x14ac:dyDescent="0.35">
      <c r="A160">
        <v>57</v>
      </c>
      <c r="B160">
        <v>0</v>
      </c>
      <c r="C160">
        <v>2</v>
      </c>
      <c r="D160">
        <v>0</v>
      </c>
      <c r="E160">
        <v>-31</v>
      </c>
      <c r="F160">
        <v>127</v>
      </c>
      <c r="G160" t="b">
        <v>1</v>
      </c>
      <c r="H160">
        <v>23</v>
      </c>
      <c r="I160" t="b">
        <v>0</v>
      </c>
    </row>
    <row r="161" spans="1:9" x14ac:dyDescent="0.35">
      <c r="A161">
        <v>58</v>
      </c>
      <c r="B161">
        <v>0</v>
      </c>
      <c r="C161">
        <v>2</v>
      </c>
      <c r="D161">
        <v>-2</v>
      </c>
      <c r="E161">
        <v>9</v>
      </c>
      <c r="F161">
        <v>100</v>
      </c>
      <c r="G161" t="b">
        <v>1</v>
      </c>
      <c r="H161">
        <v>50</v>
      </c>
      <c r="I161" t="b">
        <v>0</v>
      </c>
    </row>
    <row r="162" spans="1:9" x14ac:dyDescent="0.35">
      <c r="A162">
        <v>59</v>
      </c>
      <c r="B162">
        <v>0</v>
      </c>
      <c r="C162">
        <v>2</v>
      </c>
      <c r="D162">
        <v>4</v>
      </c>
      <c r="E162">
        <v>171</v>
      </c>
      <c r="F162">
        <v>170</v>
      </c>
      <c r="G162" t="b">
        <v>1</v>
      </c>
      <c r="H162">
        <v>20</v>
      </c>
      <c r="I162" t="b">
        <v>0</v>
      </c>
    </row>
    <row r="163" spans="1:9" x14ac:dyDescent="0.35">
      <c r="A163">
        <v>60</v>
      </c>
      <c r="B163">
        <v>0</v>
      </c>
      <c r="C163">
        <v>2</v>
      </c>
      <c r="D163">
        <v>0</v>
      </c>
      <c r="E163">
        <v>31</v>
      </c>
      <c r="F163">
        <v>122</v>
      </c>
      <c r="G163" t="b">
        <v>1</v>
      </c>
      <c r="H163">
        <v>28</v>
      </c>
      <c r="I163" t="b">
        <v>0</v>
      </c>
    </row>
    <row r="164" spans="1:9" x14ac:dyDescent="0.35">
      <c r="A164">
        <v>61</v>
      </c>
      <c r="B164">
        <v>0</v>
      </c>
      <c r="C164">
        <v>1</v>
      </c>
      <c r="D164">
        <v>-8</v>
      </c>
      <c r="E164">
        <v>-136</v>
      </c>
      <c r="F164">
        <v>172</v>
      </c>
      <c r="G164" t="b">
        <v>1</v>
      </c>
      <c r="H164">
        <v>22</v>
      </c>
      <c r="I164" t="b">
        <v>0</v>
      </c>
    </row>
    <row r="165" spans="1:9" x14ac:dyDescent="0.35">
      <c r="A165">
        <v>45</v>
      </c>
      <c r="B165">
        <v>0</v>
      </c>
      <c r="C165">
        <v>2</v>
      </c>
      <c r="D165">
        <v>4</v>
      </c>
      <c r="E165">
        <v>45</v>
      </c>
      <c r="F165">
        <v>187</v>
      </c>
      <c r="G165" t="b">
        <v>1</v>
      </c>
      <c r="H165">
        <v>37</v>
      </c>
      <c r="I165" t="b">
        <v>0</v>
      </c>
    </row>
    <row r="166" spans="1:9" x14ac:dyDescent="0.35">
      <c r="A166">
        <v>46</v>
      </c>
      <c r="B166">
        <v>0</v>
      </c>
      <c r="C166">
        <v>0</v>
      </c>
      <c r="D166">
        <v>-10</v>
      </c>
      <c r="E166">
        <v>-269</v>
      </c>
      <c r="F166">
        <v>169</v>
      </c>
      <c r="G166" t="b">
        <v>1</v>
      </c>
      <c r="H166">
        <v>19</v>
      </c>
      <c r="I166" t="b">
        <v>0</v>
      </c>
    </row>
    <row r="167" spans="1:9" x14ac:dyDescent="0.35">
      <c r="A167">
        <v>48</v>
      </c>
      <c r="B167">
        <v>0</v>
      </c>
      <c r="C167">
        <v>2</v>
      </c>
      <c r="D167">
        <v>4</v>
      </c>
      <c r="E167">
        <v>221</v>
      </c>
      <c r="F167">
        <v>160</v>
      </c>
      <c r="G167" t="b">
        <v>1</v>
      </c>
      <c r="H167">
        <v>10</v>
      </c>
      <c r="I167" t="b">
        <v>0</v>
      </c>
    </row>
    <row r="168" spans="1:9" x14ac:dyDescent="0.35">
      <c r="A168">
        <v>49</v>
      </c>
      <c r="B168">
        <v>0</v>
      </c>
      <c r="C168">
        <v>1</v>
      </c>
      <c r="D168">
        <v>-2</v>
      </c>
      <c r="E168">
        <v>36</v>
      </c>
      <c r="F168">
        <v>157</v>
      </c>
      <c r="G168" t="b">
        <v>1</v>
      </c>
      <c r="H168">
        <v>7</v>
      </c>
      <c r="I168" t="b">
        <v>0</v>
      </c>
    </row>
    <row r="169" spans="1:9" x14ac:dyDescent="0.35">
      <c r="A169">
        <v>52</v>
      </c>
      <c r="B169">
        <v>0</v>
      </c>
      <c r="C169">
        <v>3</v>
      </c>
      <c r="D169">
        <v>8</v>
      </c>
      <c r="E169">
        <v>225</v>
      </c>
      <c r="F169">
        <v>100</v>
      </c>
      <c r="G169" t="b">
        <v>1</v>
      </c>
      <c r="H169">
        <v>50</v>
      </c>
      <c r="I169" t="b">
        <v>0</v>
      </c>
    </row>
    <row r="170" spans="1:9" x14ac:dyDescent="0.35">
      <c r="A170">
        <v>53</v>
      </c>
      <c r="B170">
        <v>0</v>
      </c>
      <c r="C170">
        <v>2</v>
      </c>
      <c r="D170">
        <v>-4</v>
      </c>
      <c r="E170">
        <v>-31</v>
      </c>
      <c r="F170">
        <v>154</v>
      </c>
      <c r="G170" t="b">
        <v>1</v>
      </c>
      <c r="H170">
        <v>4</v>
      </c>
      <c r="I170" t="b">
        <v>0</v>
      </c>
    </row>
    <row r="171" spans="1:9" x14ac:dyDescent="0.35">
      <c r="A171">
        <v>37</v>
      </c>
      <c r="B171">
        <v>0</v>
      </c>
      <c r="C171">
        <v>1</v>
      </c>
      <c r="D171">
        <v>-6</v>
      </c>
      <c r="E171">
        <v>-126</v>
      </c>
      <c r="F171">
        <v>124</v>
      </c>
      <c r="G171" t="b">
        <v>1</v>
      </c>
      <c r="H171">
        <v>26</v>
      </c>
      <c r="I171" t="b">
        <v>0</v>
      </c>
    </row>
    <row r="172" spans="1:9" x14ac:dyDescent="0.35">
      <c r="A172">
        <v>38</v>
      </c>
      <c r="B172">
        <v>0</v>
      </c>
      <c r="C172">
        <v>2</v>
      </c>
      <c r="D172">
        <v>-2</v>
      </c>
      <c r="E172">
        <v>71</v>
      </c>
      <c r="F172">
        <v>158</v>
      </c>
      <c r="G172" t="b">
        <v>1</v>
      </c>
      <c r="H172">
        <v>8</v>
      </c>
      <c r="I172" t="b">
        <v>0</v>
      </c>
    </row>
    <row r="173" spans="1:9" x14ac:dyDescent="0.35">
      <c r="A173">
        <v>39</v>
      </c>
      <c r="B173">
        <v>0</v>
      </c>
      <c r="C173">
        <v>3</v>
      </c>
      <c r="D173">
        <v>6</v>
      </c>
      <c r="E173">
        <v>209</v>
      </c>
      <c r="F173">
        <v>168</v>
      </c>
      <c r="G173" t="b">
        <v>1</v>
      </c>
      <c r="H173">
        <v>18</v>
      </c>
      <c r="I173" t="b">
        <v>0</v>
      </c>
    </row>
    <row r="174" spans="1:9" x14ac:dyDescent="0.35">
      <c r="A174">
        <v>40</v>
      </c>
      <c r="B174">
        <v>0</v>
      </c>
      <c r="C174">
        <v>2</v>
      </c>
      <c r="D174">
        <v>-4</v>
      </c>
      <c r="E174">
        <v>-35</v>
      </c>
      <c r="F174">
        <v>22</v>
      </c>
      <c r="G174" t="b">
        <v>1</v>
      </c>
      <c r="H174">
        <v>128</v>
      </c>
      <c r="I174" t="b">
        <v>0</v>
      </c>
    </row>
    <row r="175" spans="1:9" x14ac:dyDescent="0.35">
      <c r="A175">
        <v>41</v>
      </c>
      <c r="B175">
        <v>0</v>
      </c>
      <c r="C175">
        <v>1</v>
      </c>
      <c r="D175">
        <v>-6</v>
      </c>
      <c r="E175">
        <v>-265</v>
      </c>
      <c r="F175">
        <v>1</v>
      </c>
      <c r="G175" t="b">
        <v>0</v>
      </c>
      <c r="H175">
        <v>149</v>
      </c>
      <c r="I175" t="b">
        <v>0</v>
      </c>
    </row>
    <row r="176" spans="1:9" x14ac:dyDescent="0.35">
      <c r="A176">
        <v>43</v>
      </c>
      <c r="B176">
        <v>0</v>
      </c>
      <c r="C176">
        <v>2</v>
      </c>
      <c r="D176">
        <v>0</v>
      </c>
      <c r="E176">
        <v>31</v>
      </c>
      <c r="F176">
        <v>144</v>
      </c>
      <c r="G176" t="b">
        <v>1</v>
      </c>
      <c r="H176">
        <v>6</v>
      </c>
      <c r="I176" t="b">
        <v>0</v>
      </c>
    </row>
    <row r="177" spans="1:9" x14ac:dyDescent="0.35">
      <c r="A177">
        <v>28</v>
      </c>
      <c r="B177">
        <v>0</v>
      </c>
      <c r="C177">
        <v>3</v>
      </c>
      <c r="D177">
        <v>6</v>
      </c>
      <c r="E177">
        <v>265</v>
      </c>
      <c r="F177">
        <v>155</v>
      </c>
      <c r="G177" t="b">
        <v>1</v>
      </c>
      <c r="H177">
        <v>5</v>
      </c>
      <c r="I177" t="b">
        <v>0</v>
      </c>
    </row>
    <row r="178" spans="1:9" x14ac:dyDescent="0.35">
      <c r="A178">
        <v>31</v>
      </c>
      <c r="B178">
        <v>0</v>
      </c>
      <c r="C178">
        <v>1</v>
      </c>
      <c r="D178">
        <v>-4</v>
      </c>
      <c r="E178">
        <v>-35</v>
      </c>
      <c r="F178">
        <v>160</v>
      </c>
      <c r="G178" t="b">
        <v>1</v>
      </c>
      <c r="H178">
        <v>10</v>
      </c>
      <c r="I178" t="b">
        <v>0</v>
      </c>
    </row>
    <row r="179" spans="1:9" x14ac:dyDescent="0.35">
      <c r="A179">
        <v>32</v>
      </c>
      <c r="B179">
        <v>0</v>
      </c>
      <c r="C179">
        <v>1</v>
      </c>
      <c r="D179">
        <v>-4</v>
      </c>
      <c r="E179">
        <v>-35</v>
      </c>
      <c r="F179">
        <v>167</v>
      </c>
      <c r="G179" t="b">
        <v>1</v>
      </c>
      <c r="H179">
        <v>17</v>
      </c>
      <c r="I179" t="b">
        <v>0</v>
      </c>
    </row>
    <row r="180" spans="1:9" x14ac:dyDescent="0.35">
      <c r="A180">
        <v>33</v>
      </c>
      <c r="B180">
        <v>0</v>
      </c>
      <c r="C180">
        <v>2</v>
      </c>
      <c r="D180">
        <v>4</v>
      </c>
      <c r="E180">
        <v>221</v>
      </c>
      <c r="F180">
        <v>169</v>
      </c>
      <c r="G180" t="b">
        <v>1</v>
      </c>
      <c r="H180">
        <v>19</v>
      </c>
      <c r="I180" t="b">
        <v>0</v>
      </c>
    </row>
    <row r="181" spans="1:9" x14ac:dyDescent="0.35">
      <c r="A181">
        <v>34</v>
      </c>
      <c r="B181">
        <v>0</v>
      </c>
      <c r="C181">
        <v>3</v>
      </c>
      <c r="D181">
        <v>2</v>
      </c>
      <c r="E181">
        <v>13</v>
      </c>
      <c r="F181">
        <v>149</v>
      </c>
      <c r="G181" t="b">
        <v>1</v>
      </c>
      <c r="H181">
        <v>1</v>
      </c>
      <c r="I181" t="b">
        <v>0</v>
      </c>
    </row>
    <row r="182" spans="1:9" x14ac:dyDescent="0.35">
      <c r="A182">
        <v>36</v>
      </c>
      <c r="B182">
        <v>0</v>
      </c>
      <c r="C182">
        <v>1</v>
      </c>
      <c r="D182">
        <v>-8</v>
      </c>
      <c r="E182">
        <v>-116</v>
      </c>
      <c r="F182">
        <v>161</v>
      </c>
      <c r="G182" t="b">
        <v>1</v>
      </c>
      <c r="H182">
        <v>11</v>
      </c>
      <c r="I182" t="b">
        <v>0</v>
      </c>
    </row>
    <row r="183" spans="1:9" x14ac:dyDescent="0.35">
      <c r="A183">
        <v>21</v>
      </c>
      <c r="B183">
        <v>0</v>
      </c>
      <c r="C183">
        <v>0</v>
      </c>
      <c r="D183">
        <v>-10</v>
      </c>
      <c r="E183">
        <v>-269</v>
      </c>
      <c r="F183">
        <v>175</v>
      </c>
      <c r="G183" t="b">
        <v>1</v>
      </c>
      <c r="H183">
        <v>25</v>
      </c>
      <c r="I183" t="b">
        <v>0</v>
      </c>
    </row>
    <row r="184" spans="1:9" x14ac:dyDescent="0.35">
      <c r="A184">
        <v>22</v>
      </c>
      <c r="B184">
        <v>0</v>
      </c>
      <c r="C184">
        <v>2</v>
      </c>
      <c r="D184">
        <v>-2</v>
      </c>
      <c r="E184">
        <v>9</v>
      </c>
      <c r="F184">
        <v>100</v>
      </c>
      <c r="G184" t="b">
        <v>1</v>
      </c>
      <c r="H184">
        <v>50</v>
      </c>
      <c r="I184" t="b">
        <v>0</v>
      </c>
    </row>
    <row r="185" spans="1:9" x14ac:dyDescent="0.35">
      <c r="A185">
        <v>23</v>
      </c>
      <c r="B185">
        <v>0</v>
      </c>
      <c r="C185">
        <v>2</v>
      </c>
      <c r="D185">
        <v>-2</v>
      </c>
      <c r="E185">
        <v>9</v>
      </c>
      <c r="F185">
        <v>110</v>
      </c>
      <c r="G185" t="b">
        <v>1</v>
      </c>
      <c r="H185">
        <v>40</v>
      </c>
      <c r="I185" t="b">
        <v>0</v>
      </c>
    </row>
    <row r="186" spans="1:9" x14ac:dyDescent="0.35">
      <c r="A186">
        <v>24</v>
      </c>
      <c r="B186">
        <v>0</v>
      </c>
      <c r="C186">
        <v>2</v>
      </c>
      <c r="D186">
        <v>-2</v>
      </c>
      <c r="E186">
        <v>71</v>
      </c>
      <c r="F186">
        <v>175</v>
      </c>
      <c r="G186" t="b">
        <v>1</v>
      </c>
      <c r="H186">
        <v>25</v>
      </c>
      <c r="I186" t="b">
        <v>0</v>
      </c>
    </row>
    <row r="187" spans="1:9" x14ac:dyDescent="0.35">
      <c r="A187">
        <v>26</v>
      </c>
      <c r="B187">
        <v>0</v>
      </c>
      <c r="C187">
        <v>2</v>
      </c>
      <c r="D187">
        <v>0</v>
      </c>
      <c r="E187">
        <v>-31</v>
      </c>
      <c r="F187">
        <v>100</v>
      </c>
      <c r="G187" t="b">
        <v>1</v>
      </c>
      <c r="H187">
        <v>50</v>
      </c>
      <c r="I187" t="b">
        <v>0</v>
      </c>
    </row>
    <row r="188" spans="1:9" x14ac:dyDescent="0.35">
      <c r="A188">
        <v>27</v>
      </c>
      <c r="B188">
        <v>0</v>
      </c>
      <c r="C188">
        <v>2</v>
      </c>
      <c r="D188">
        <v>4</v>
      </c>
      <c r="E188">
        <v>221</v>
      </c>
      <c r="F188">
        <v>144</v>
      </c>
      <c r="G188" t="b">
        <v>1</v>
      </c>
      <c r="H188">
        <v>6</v>
      </c>
      <c r="I188" t="b">
        <v>0</v>
      </c>
    </row>
  </sheetData>
  <pageMargins left="0.7" right="0.7" top="0.75" bottom="0.75" header="0.3" footer="0.3"/>
  <tableParts count="1">
    <tablePart r:id="rId1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C48A5-9D45-4867-8709-9D18647871A2}">
  <sheetPr codeName="Sheet28"/>
  <dimension ref="A1:D32"/>
  <sheetViews>
    <sheetView workbookViewId="0"/>
  </sheetViews>
  <sheetFormatPr defaultRowHeight="14.5" x14ac:dyDescent="0.35"/>
  <cols>
    <col min="1" max="1" width="10.26953125" bestFit="1" customWidth="1"/>
    <col min="2" max="2" width="11.7265625" bestFit="1" customWidth="1"/>
    <col min="3" max="3" width="10.7265625" bestFit="1" customWidth="1"/>
    <col min="4" max="4" width="14.26953125" bestFit="1" customWidth="1"/>
  </cols>
  <sheetData>
    <row r="1" spans="1:4" x14ac:dyDescent="0.35">
      <c r="A1" t="s">
        <v>42</v>
      </c>
      <c r="B1" t="s">
        <v>49</v>
      </c>
      <c r="C1" t="s">
        <v>4</v>
      </c>
      <c r="D1" t="s">
        <v>802</v>
      </c>
    </row>
    <row r="2" spans="1:4" x14ac:dyDescent="0.35">
      <c r="A2">
        <v>9</v>
      </c>
      <c r="B2" t="s">
        <v>542</v>
      </c>
      <c r="C2" t="s">
        <v>543</v>
      </c>
      <c r="D2">
        <v>1</v>
      </c>
    </row>
    <row r="3" spans="1:4" x14ac:dyDescent="0.35">
      <c r="A3">
        <v>39</v>
      </c>
      <c r="B3" t="s">
        <v>602</v>
      </c>
      <c r="C3" t="s">
        <v>379</v>
      </c>
      <c r="D3">
        <v>1</v>
      </c>
    </row>
    <row r="4" spans="1:4" x14ac:dyDescent="0.35">
      <c r="A4">
        <v>45</v>
      </c>
      <c r="B4" t="s">
        <v>505</v>
      </c>
      <c r="C4" t="s">
        <v>412</v>
      </c>
      <c r="D4">
        <v>1</v>
      </c>
    </row>
    <row r="5" spans="1:4" x14ac:dyDescent="0.35">
      <c r="A5">
        <v>48</v>
      </c>
      <c r="B5" t="s">
        <v>175</v>
      </c>
      <c r="C5" t="s">
        <v>398</v>
      </c>
      <c r="D5">
        <v>1</v>
      </c>
    </row>
    <row r="6" spans="1:4" x14ac:dyDescent="0.35">
      <c r="A6">
        <v>49</v>
      </c>
      <c r="B6" t="s">
        <v>207</v>
      </c>
      <c r="C6" t="s">
        <v>530</v>
      </c>
      <c r="D6">
        <v>1</v>
      </c>
    </row>
    <row r="7" spans="1:4" x14ac:dyDescent="0.35">
      <c r="A7">
        <v>52</v>
      </c>
      <c r="B7" t="s">
        <v>650</v>
      </c>
      <c r="C7" t="s">
        <v>255</v>
      </c>
      <c r="D7">
        <v>1</v>
      </c>
    </row>
    <row r="8" spans="1:4" x14ac:dyDescent="0.35">
      <c r="A8">
        <v>58</v>
      </c>
      <c r="B8" t="s">
        <v>249</v>
      </c>
      <c r="C8" t="s">
        <v>205</v>
      </c>
      <c r="D8">
        <v>1</v>
      </c>
    </row>
    <row r="9" spans="1:4" x14ac:dyDescent="0.35">
      <c r="A9">
        <v>59</v>
      </c>
      <c r="B9" t="s">
        <v>137</v>
      </c>
      <c r="C9" t="s">
        <v>188</v>
      </c>
      <c r="D9">
        <v>1</v>
      </c>
    </row>
    <row r="10" spans="1:4" x14ac:dyDescent="0.35">
      <c r="A10">
        <v>66</v>
      </c>
      <c r="B10" t="s">
        <v>160</v>
      </c>
      <c r="C10" t="s">
        <v>536</v>
      </c>
      <c r="D10">
        <v>1</v>
      </c>
    </row>
    <row r="11" spans="1:4" x14ac:dyDescent="0.35">
      <c r="A11">
        <v>97</v>
      </c>
      <c r="B11" t="s">
        <v>144</v>
      </c>
      <c r="C11" t="s">
        <v>92</v>
      </c>
      <c r="D11">
        <v>1</v>
      </c>
    </row>
    <row r="12" spans="1:4" x14ac:dyDescent="0.35">
      <c r="A12">
        <v>99</v>
      </c>
      <c r="B12" t="s">
        <v>465</v>
      </c>
      <c r="C12" t="s">
        <v>466</v>
      </c>
      <c r="D12">
        <v>1</v>
      </c>
    </row>
    <row r="13" spans="1:4" x14ac:dyDescent="0.35">
      <c r="A13">
        <v>103</v>
      </c>
      <c r="B13" t="s">
        <v>360</v>
      </c>
      <c r="C13" t="s">
        <v>361</v>
      </c>
      <c r="D13">
        <v>1</v>
      </c>
    </row>
    <row r="14" spans="1:4" x14ac:dyDescent="0.35">
      <c r="A14">
        <v>105</v>
      </c>
      <c r="B14" t="s">
        <v>175</v>
      </c>
      <c r="C14" t="s">
        <v>176</v>
      </c>
      <c r="D14">
        <v>1</v>
      </c>
    </row>
    <row r="15" spans="1:4" x14ac:dyDescent="0.35">
      <c r="A15">
        <v>108</v>
      </c>
      <c r="B15" t="s">
        <v>266</v>
      </c>
      <c r="C15" t="s">
        <v>190</v>
      </c>
      <c r="D15">
        <v>1</v>
      </c>
    </row>
    <row r="16" spans="1:4" x14ac:dyDescent="0.35">
      <c r="A16">
        <v>123</v>
      </c>
      <c r="B16" t="s">
        <v>179</v>
      </c>
      <c r="C16" t="s">
        <v>180</v>
      </c>
      <c r="D16">
        <v>1</v>
      </c>
    </row>
    <row r="17" spans="1:4" x14ac:dyDescent="0.35">
      <c r="A17">
        <v>136</v>
      </c>
      <c r="B17" t="s">
        <v>214</v>
      </c>
      <c r="C17" t="s">
        <v>235</v>
      </c>
      <c r="D17">
        <v>1</v>
      </c>
    </row>
    <row r="18" spans="1:4" x14ac:dyDescent="0.35">
      <c r="A18">
        <v>141</v>
      </c>
      <c r="B18" t="s">
        <v>108</v>
      </c>
      <c r="C18" t="s">
        <v>109</v>
      </c>
      <c r="D18">
        <v>1</v>
      </c>
    </row>
    <row r="19" spans="1:4" x14ac:dyDescent="0.35">
      <c r="A19">
        <v>192</v>
      </c>
      <c r="B19" t="s">
        <v>404</v>
      </c>
      <c r="C19" t="s">
        <v>405</v>
      </c>
      <c r="D19">
        <v>1</v>
      </c>
    </row>
    <row r="20" spans="1:4" x14ac:dyDescent="0.35">
      <c r="A20">
        <v>202</v>
      </c>
      <c r="B20" t="s">
        <v>364</v>
      </c>
      <c r="C20" t="s">
        <v>365</v>
      </c>
      <c r="D20">
        <v>1</v>
      </c>
    </row>
    <row r="21" spans="1:4" x14ac:dyDescent="0.35">
      <c r="A21">
        <v>215</v>
      </c>
      <c r="B21" t="s">
        <v>131</v>
      </c>
      <c r="C21" t="s">
        <v>132</v>
      </c>
      <c r="D21">
        <v>1</v>
      </c>
    </row>
    <row r="22" spans="1:4" x14ac:dyDescent="0.35">
      <c r="A22">
        <v>227</v>
      </c>
      <c r="B22" t="s">
        <v>87</v>
      </c>
      <c r="C22" t="s">
        <v>537</v>
      </c>
      <c r="D22">
        <v>1</v>
      </c>
    </row>
    <row r="23" spans="1:4" x14ac:dyDescent="0.35">
      <c r="A23">
        <v>239</v>
      </c>
      <c r="B23" t="s">
        <v>91</v>
      </c>
      <c r="C23" t="s">
        <v>514</v>
      </c>
      <c r="D23">
        <v>1</v>
      </c>
    </row>
    <row r="24" spans="1:4" x14ac:dyDescent="0.35">
      <c r="A24">
        <v>246</v>
      </c>
      <c r="B24" t="s">
        <v>121</v>
      </c>
      <c r="C24" t="s">
        <v>122</v>
      </c>
      <c r="D24">
        <v>1</v>
      </c>
    </row>
    <row r="25" spans="1:4" x14ac:dyDescent="0.35">
      <c r="A25">
        <v>256</v>
      </c>
      <c r="B25" t="s">
        <v>408</v>
      </c>
      <c r="C25" t="s">
        <v>109</v>
      </c>
      <c r="D25">
        <v>1</v>
      </c>
    </row>
    <row r="26" spans="1:4" x14ac:dyDescent="0.35">
      <c r="A26">
        <v>287</v>
      </c>
      <c r="B26" t="s">
        <v>91</v>
      </c>
      <c r="C26" t="s">
        <v>251</v>
      </c>
      <c r="D26">
        <v>1</v>
      </c>
    </row>
    <row r="27" spans="1:4" x14ac:dyDescent="0.35">
      <c r="A27">
        <v>292</v>
      </c>
      <c r="B27" t="s">
        <v>878</v>
      </c>
      <c r="C27" t="s">
        <v>530</v>
      </c>
      <c r="D27">
        <v>1</v>
      </c>
    </row>
    <row r="28" spans="1:4" x14ac:dyDescent="0.35">
      <c r="A28">
        <v>295</v>
      </c>
      <c r="B28" t="s">
        <v>873</v>
      </c>
      <c r="C28" t="s">
        <v>874</v>
      </c>
      <c r="D28">
        <v>1</v>
      </c>
    </row>
    <row r="29" spans="1:4" x14ac:dyDescent="0.35">
      <c r="A29">
        <v>297</v>
      </c>
      <c r="B29" t="s">
        <v>314</v>
      </c>
      <c r="C29" t="s">
        <v>875</v>
      </c>
      <c r="D29">
        <v>1</v>
      </c>
    </row>
    <row r="30" spans="1:4" x14ac:dyDescent="0.35">
      <c r="A30">
        <v>312</v>
      </c>
      <c r="B30" t="s">
        <v>283</v>
      </c>
      <c r="C30" t="s">
        <v>889</v>
      </c>
      <c r="D30">
        <v>1</v>
      </c>
    </row>
    <row r="31" spans="1:4" x14ac:dyDescent="0.35">
      <c r="A31">
        <v>313</v>
      </c>
      <c r="B31" t="s">
        <v>890</v>
      </c>
      <c r="C31" t="s">
        <v>891</v>
      </c>
      <c r="D31">
        <v>1</v>
      </c>
    </row>
    <row r="32" spans="1:4" x14ac:dyDescent="0.35">
      <c r="A32">
        <v>316</v>
      </c>
      <c r="B32" t="s">
        <v>901</v>
      </c>
      <c r="C32" t="s">
        <v>862</v>
      </c>
      <c r="D32">
        <v>1</v>
      </c>
    </row>
  </sheetData>
  <pageMargins left="0.7" right="0.7" top="0.75" bottom="0.75" header="0.3" footer="0.3"/>
  <tableParts count="1">
    <tablePart r:id="rId1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F4534-4CBE-4822-AB76-3E3D95A694F4}">
  <sheetPr codeName="Sheet29"/>
  <dimension ref="A1:D1"/>
  <sheetViews>
    <sheetView workbookViewId="0"/>
  </sheetViews>
  <sheetFormatPr defaultRowHeight="14.5" x14ac:dyDescent="0.35"/>
  <cols>
    <col min="1" max="1" width="10.26953125" bestFit="1" customWidth="1"/>
    <col min="2" max="2" width="11.7265625" bestFit="1" customWidth="1"/>
    <col min="3" max="3" width="10.7265625" bestFit="1" customWidth="1"/>
    <col min="4" max="4" width="14.26953125" bestFit="1" customWidth="1"/>
  </cols>
  <sheetData>
    <row r="1" spans="1:4" x14ac:dyDescent="0.35">
      <c r="A1" t="s">
        <v>42</v>
      </c>
      <c r="B1" t="s">
        <v>49</v>
      </c>
      <c r="C1" t="s">
        <v>4</v>
      </c>
      <c r="D1" t="s">
        <v>802</v>
      </c>
    </row>
  </sheetData>
  <pageMargins left="0.7" right="0.7" top="0.75" bottom="0.75" header="0.3" footer="0.3"/>
  <tableParts count="1">
    <tablePart r:id="rId1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EC44D-1B75-45B7-B816-FD9B0F5CB079}">
  <sheetPr codeName="Sheet311"/>
  <dimension ref="A1:F271"/>
  <sheetViews>
    <sheetView workbookViewId="0"/>
  </sheetViews>
  <sheetFormatPr defaultRowHeight="14.5" x14ac:dyDescent="0.35"/>
  <cols>
    <col min="1" max="1" width="16.26953125" bestFit="1" customWidth="1"/>
    <col min="2" max="2" width="13.7265625" bestFit="1" customWidth="1"/>
    <col min="3" max="3" width="10.26953125" bestFit="1" customWidth="1"/>
    <col min="4" max="4" width="12.81640625" bestFit="1" customWidth="1"/>
    <col min="5" max="5" width="15.26953125" bestFit="1" customWidth="1"/>
    <col min="6" max="6" width="6.7265625" bestFit="1" customWidth="1"/>
  </cols>
  <sheetData>
    <row r="1" spans="1:6" x14ac:dyDescent="0.35">
      <c r="A1" t="s">
        <v>782</v>
      </c>
      <c r="B1" t="s">
        <v>784</v>
      </c>
      <c r="C1" t="s">
        <v>42</v>
      </c>
      <c r="D1" t="s">
        <v>655</v>
      </c>
      <c r="E1" t="s">
        <v>739</v>
      </c>
      <c r="F1" t="s">
        <v>811</v>
      </c>
    </row>
    <row r="2" spans="1:6" hidden="1" x14ac:dyDescent="0.35">
      <c r="A2" t="s">
        <v>781</v>
      </c>
      <c r="B2" t="s">
        <v>860</v>
      </c>
      <c r="C2">
        <v>146</v>
      </c>
      <c r="D2">
        <v>0</v>
      </c>
      <c r="E2">
        <v>5</v>
      </c>
      <c r="F2" t="str">
        <f>_xlfn.CONCAT(zHotTipsUsed[[#This Row],[TipperID]],"/",zHotTipsUsed[[#This Row],[RoundNum]])</f>
        <v>146/0</v>
      </c>
    </row>
    <row r="3" spans="1:6" hidden="1" x14ac:dyDescent="0.35">
      <c r="A3" t="s">
        <v>781</v>
      </c>
      <c r="B3" t="s">
        <v>860</v>
      </c>
      <c r="C3">
        <v>75</v>
      </c>
      <c r="D3">
        <v>0</v>
      </c>
      <c r="E3">
        <v>5</v>
      </c>
      <c r="F3" t="str">
        <f>_xlfn.CONCAT(zHotTipsUsed[[#This Row],[TipperID]],"/",zHotTipsUsed[[#This Row],[RoundNum]])</f>
        <v>75/0</v>
      </c>
    </row>
    <row r="4" spans="1:6" hidden="1" x14ac:dyDescent="0.35">
      <c r="A4" t="s">
        <v>781</v>
      </c>
      <c r="B4" t="s">
        <v>860</v>
      </c>
      <c r="C4">
        <v>285</v>
      </c>
      <c r="D4">
        <v>0</v>
      </c>
      <c r="E4">
        <v>5</v>
      </c>
      <c r="F4" t="str">
        <f>_xlfn.CONCAT(zHotTipsUsed[[#This Row],[TipperID]],"/",zHotTipsUsed[[#This Row],[RoundNum]])</f>
        <v>285/0</v>
      </c>
    </row>
    <row r="5" spans="1:6" hidden="1" x14ac:dyDescent="0.35">
      <c r="A5" t="s">
        <v>781</v>
      </c>
      <c r="B5" t="s">
        <v>860</v>
      </c>
      <c r="C5">
        <v>84</v>
      </c>
      <c r="D5">
        <v>0</v>
      </c>
      <c r="E5">
        <v>5</v>
      </c>
      <c r="F5" t="str">
        <f>_xlfn.CONCAT(zHotTipsUsed[[#This Row],[TipperID]],"/",zHotTipsUsed[[#This Row],[RoundNum]])</f>
        <v>84/0</v>
      </c>
    </row>
    <row r="6" spans="1:6" hidden="1" x14ac:dyDescent="0.35">
      <c r="A6" t="s">
        <v>781</v>
      </c>
      <c r="B6" t="s">
        <v>860</v>
      </c>
      <c r="C6">
        <v>7</v>
      </c>
      <c r="D6">
        <v>0</v>
      </c>
      <c r="E6">
        <v>5</v>
      </c>
      <c r="F6" t="str">
        <f>_xlfn.CONCAT(zHotTipsUsed[[#This Row],[TipperID]],"/",zHotTipsUsed[[#This Row],[RoundNum]])</f>
        <v>7/0</v>
      </c>
    </row>
    <row r="7" spans="1:6" hidden="1" x14ac:dyDescent="0.35">
      <c r="A7" t="s">
        <v>781</v>
      </c>
      <c r="B7" t="s">
        <v>860</v>
      </c>
      <c r="C7">
        <v>166</v>
      </c>
      <c r="D7">
        <v>0</v>
      </c>
      <c r="E7">
        <v>5</v>
      </c>
      <c r="F7" t="str">
        <f>_xlfn.CONCAT(zHotTipsUsed[[#This Row],[TipperID]],"/",zHotTipsUsed[[#This Row],[RoundNum]])</f>
        <v>166/0</v>
      </c>
    </row>
    <row r="8" spans="1:6" hidden="1" x14ac:dyDescent="0.35">
      <c r="A8" t="s">
        <v>781</v>
      </c>
      <c r="B8" t="s">
        <v>860</v>
      </c>
      <c r="C8">
        <v>15</v>
      </c>
      <c r="D8">
        <v>0</v>
      </c>
      <c r="E8">
        <v>5</v>
      </c>
      <c r="F8" t="str">
        <f>_xlfn.CONCAT(zHotTipsUsed[[#This Row],[TipperID]],"/",zHotTipsUsed[[#This Row],[RoundNum]])</f>
        <v>15/0</v>
      </c>
    </row>
    <row r="9" spans="1:6" hidden="1" x14ac:dyDescent="0.35">
      <c r="A9" t="s">
        <v>781</v>
      </c>
      <c r="B9" t="s">
        <v>860</v>
      </c>
      <c r="C9">
        <v>286</v>
      </c>
      <c r="D9">
        <v>0</v>
      </c>
      <c r="E9">
        <v>5</v>
      </c>
      <c r="F9" t="str">
        <f>_xlfn.CONCAT(zHotTipsUsed[[#This Row],[TipperID]],"/",zHotTipsUsed[[#This Row],[RoundNum]])</f>
        <v>286/0</v>
      </c>
    </row>
    <row r="10" spans="1:6" hidden="1" x14ac:dyDescent="0.35">
      <c r="A10" t="s">
        <v>781</v>
      </c>
      <c r="B10" t="s">
        <v>860</v>
      </c>
      <c r="C10">
        <v>56</v>
      </c>
      <c r="D10">
        <v>0</v>
      </c>
      <c r="E10">
        <v>5</v>
      </c>
      <c r="F10" t="str">
        <f>_xlfn.CONCAT(zHotTipsUsed[[#This Row],[TipperID]],"/",zHotTipsUsed[[#This Row],[RoundNum]])</f>
        <v>56/0</v>
      </c>
    </row>
    <row r="11" spans="1:6" hidden="1" x14ac:dyDescent="0.35">
      <c r="A11" t="s">
        <v>781</v>
      </c>
      <c r="B11" t="s">
        <v>860</v>
      </c>
      <c r="C11">
        <v>89</v>
      </c>
      <c r="D11">
        <v>0</v>
      </c>
      <c r="E11">
        <v>5</v>
      </c>
      <c r="F11" t="str">
        <f>_xlfn.CONCAT(zHotTipsUsed[[#This Row],[TipperID]],"/",zHotTipsUsed[[#This Row],[RoundNum]])</f>
        <v>89/0</v>
      </c>
    </row>
    <row r="12" spans="1:6" hidden="1" x14ac:dyDescent="0.35">
      <c r="A12" t="s">
        <v>781</v>
      </c>
      <c r="B12" t="s">
        <v>860</v>
      </c>
      <c r="C12">
        <v>245</v>
      </c>
      <c r="D12">
        <v>0</v>
      </c>
      <c r="E12">
        <v>5</v>
      </c>
      <c r="F12" t="str">
        <f>_xlfn.CONCAT(zHotTipsUsed[[#This Row],[TipperID]],"/",zHotTipsUsed[[#This Row],[RoundNum]])</f>
        <v>245/0</v>
      </c>
    </row>
    <row r="13" spans="1:6" hidden="1" x14ac:dyDescent="0.35">
      <c r="A13" t="s">
        <v>781</v>
      </c>
      <c r="B13" t="s">
        <v>860</v>
      </c>
      <c r="C13">
        <v>40</v>
      </c>
      <c r="D13">
        <v>0</v>
      </c>
      <c r="E13">
        <v>5</v>
      </c>
      <c r="F13" t="str">
        <f>_xlfn.CONCAT(zHotTipsUsed[[#This Row],[TipperID]],"/",zHotTipsUsed[[#This Row],[RoundNum]])</f>
        <v>40/0</v>
      </c>
    </row>
    <row r="14" spans="1:6" hidden="1" x14ac:dyDescent="0.35">
      <c r="A14" t="s">
        <v>781</v>
      </c>
      <c r="B14" t="s">
        <v>860</v>
      </c>
      <c r="C14">
        <v>98</v>
      </c>
      <c r="D14">
        <v>0</v>
      </c>
      <c r="E14">
        <v>5</v>
      </c>
      <c r="F14" t="str">
        <f>_xlfn.CONCAT(zHotTipsUsed[[#This Row],[TipperID]],"/",zHotTipsUsed[[#This Row],[RoundNum]])</f>
        <v>98/0</v>
      </c>
    </row>
    <row r="15" spans="1:6" hidden="1" x14ac:dyDescent="0.35">
      <c r="A15" t="s">
        <v>781</v>
      </c>
      <c r="B15" t="s">
        <v>860</v>
      </c>
      <c r="C15">
        <v>186</v>
      </c>
      <c r="D15">
        <v>0</v>
      </c>
      <c r="E15">
        <v>5</v>
      </c>
      <c r="F15" t="str">
        <f>_xlfn.CONCAT(zHotTipsUsed[[#This Row],[TipperID]],"/",zHotTipsUsed[[#This Row],[RoundNum]])</f>
        <v>186/0</v>
      </c>
    </row>
    <row r="16" spans="1:6" hidden="1" x14ac:dyDescent="0.35">
      <c r="A16" t="s">
        <v>781</v>
      </c>
      <c r="B16" t="s">
        <v>860</v>
      </c>
      <c r="C16">
        <v>235</v>
      </c>
      <c r="D16">
        <v>0</v>
      </c>
      <c r="E16">
        <v>5</v>
      </c>
      <c r="F16" t="str">
        <f>_xlfn.CONCAT(zHotTipsUsed[[#This Row],[TipperID]],"/",zHotTipsUsed[[#This Row],[RoundNum]])</f>
        <v>235/0</v>
      </c>
    </row>
    <row r="17" spans="1:6" hidden="1" x14ac:dyDescent="0.35">
      <c r="A17" t="s">
        <v>781</v>
      </c>
      <c r="B17" t="s">
        <v>860</v>
      </c>
      <c r="C17">
        <v>224</v>
      </c>
      <c r="D17">
        <v>0</v>
      </c>
      <c r="E17">
        <v>5</v>
      </c>
      <c r="F17" t="str">
        <f>_xlfn.CONCAT(zHotTipsUsed[[#This Row],[TipperID]],"/",zHotTipsUsed[[#This Row],[RoundNum]])</f>
        <v>224/0</v>
      </c>
    </row>
    <row r="18" spans="1:6" hidden="1" x14ac:dyDescent="0.35">
      <c r="A18" t="s">
        <v>781</v>
      </c>
      <c r="B18" t="s">
        <v>860</v>
      </c>
      <c r="C18">
        <v>188</v>
      </c>
      <c r="D18">
        <v>0</v>
      </c>
      <c r="E18">
        <v>5</v>
      </c>
      <c r="F18" t="str">
        <f>_xlfn.CONCAT(zHotTipsUsed[[#This Row],[TipperID]],"/",zHotTipsUsed[[#This Row],[RoundNum]])</f>
        <v>188/0</v>
      </c>
    </row>
    <row r="19" spans="1:6" hidden="1" x14ac:dyDescent="0.35">
      <c r="A19" t="s">
        <v>781</v>
      </c>
      <c r="B19" t="s">
        <v>860</v>
      </c>
      <c r="C19">
        <v>43</v>
      </c>
      <c r="D19">
        <v>0</v>
      </c>
      <c r="E19">
        <v>5</v>
      </c>
      <c r="F19" t="str">
        <f>_xlfn.CONCAT(zHotTipsUsed[[#This Row],[TipperID]],"/",zHotTipsUsed[[#This Row],[RoundNum]])</f>
        <v>43/0</v>
      </c>
    </row>
    <row r="20" spans="1:6" hidden="1" x14ac:dyDescent="0.35">
      <c r="A20" t="s">
        <v>781</v>
      </c>
      <c r="B20" t="s">
        <v>860</v>
      </c>
      <c r="C20">
        <v>212</v>
      </c>
      <c r="D20">
        <v>0</v>
      </c>
      <c r="E20">
        <v>5</v>
      </c>
      <c r="F20" t="str">
        <f>_xlfn.CONCAT(zHotTipsUsed[[#This Row],[TipperID]],"/",zHotTipsUsed[[#This Row],[RoundNum]])</f>
        <v>212/0</v>
      </c>
    </row>
    <row r="21" spans="1:6" hidden="1" x14ac:dyDescent="0.35">
      <c r="A21" t="s">
        <v>781</v>
      </c>
      <c r="B21" t="s">
        <v>860</v>
      </c>
      <c r="C21">
        <v>173</v>
      </c>
      <c r="D21">
        <v>0</v>
      </c>
      <c r="E21">
        <v>5</v>
      </c>
      <c r="F21" t="str">
        <f>_xlfn.CONCAT(zHotTipsUsed[[#This Row],[TipperID]],"/",zHotTipsUsed[[#This Row],[RoundNum]])</f>
        <v>173/0</v>
      </c>
    </row>
    <row r="22" spans="1:6" hidden="1" x14ac:dyDescent="0.35">
      <c r="A22" t="s">
        <v>781</v>
      </c>
      <c r="B22" t="s">
        <v>860</v>
      </c>
      <c r="C22">
        <v>274</v>
      </c>
      <c r="D22">
        <v>0</v>
      </c>
      <c r="E22">
        <v>5</v>
      </c>
      <c r="F22" t="str">
        <f>_xlfn.CONCAT(zHotTipsUsed[[#This Row],[TipperID]],"/",zHotTipsUsed[[#This Row],[RoundNum]])</f>
        <v>274/0</v>
      </c>
    </row>
    <row r="23" spans="1:6" hidden="1" x14ac:dyDescent="0.35">
      <c r="A23" t="s">
        <v>781</v>
      </c>
      <c r="B23" t="s">
        <v>860</v>
      </c>
      <c r="C23">
        <v>302</v>
      </c>
      <c r="D23">
        <v>0</v>
      </c>
      <c r="E23">
        <v>5</v>
      </c>
      <c r="F23" t="str">
        <f>_xlfn.CONCAT(zHotTipsUsed[[#This Row],[TipperID]],"/",zHotTipsUsed[[#This Row],[RoundNum]])</f>
        <v>302/0</v>
      </c>
    </row>
    <row r="24" spans="1:6" hidden="1" x14ac:dyDescent="0.35">
      <c r="A24" t="s">
        <v>781</v>
      </c>
      <c r="B24" t="s">
        <v>860</v>
      </c>
      <c r="C24">
        <v>18</v>
      </c>
      <c r="D24">
        <v>0</v>
      </c>
      <c r="E24">
        <v>5</v>
      </c>
      <c r="F24" t="str">
        <f>_xlfn.CONCAT(zHotTipsUsed[[#This Row],[TipperID]],"/",zHotTipsUsed[[#This Row],[RoundNum]])</f>
        <v>18/0</v>
      </c>
    </row>
    <row r="25" spans="1:6" hidden="1" x14ac:dyDescent="0.35">
      <c r="A25" t="s">
        <v>781</v>
      </c>
      <c r="B25" t="s">
        <v>860</v>
      </c>
      <c r="C25">
        <v>31</v>
      </c>
      <c r="D25">
        <v>0</v>
      </c>
      <c r="E25">
        <v>5</v>
      </c>
      <c r="F25" t="str">
        <f>_xlfn.CONCAT(zHotTipsUsed[[#This Row],[TipperID]],"/",zHotTipsUsed[[#This Row],[RoundNum]])</f>
        <v>31/0</v>
      </c>
    </row>
    <row r="26" spans="1:6" hidden="1" x14ac:dyDescent="0.35">
      <c r="A26" t="s">
        <v>781</v>
      </c>
      <c r="B26" t="s">
        <v>860</v>
      </c>
      <c r="C26">
        <v>223</v>
      </c>
      <c r="D26">
        <v>0</v>
      </c>
      <c r="E26">
        <v>5</v>
      </c>
      <c r="F26" t="str">
        <f>_xlfn.CONCAT(zHotTipsUsed[[#This Row],[TipperID]],"/",zHotTipsUsed[[#This Row],[RoundNum]])</f>
        <v>223/0</v>
      </c>
    </row>
    <row r="27" spans="1:6" hidden="1" x14ac:dyDescent="0.35">
      <c r="A27" t="s">
        <v>781</v>
      </c>
      <c r="B27" t="s">
        <v>860</v>
      </c>
      <c r="C27">
        <v>189</v>
      </c>
      <c r="D27">
        <v>0</v>
      </c>
      <c r="E27">
        <v>5</v>
      </c>
      <c r="F27" t="str">
        <f>_xlfn.CONCAT(zHotTipsUsed[[#This Row],[TipperID]],"/",zHotTipsUsed[[#This Row],[RoundNum]])</f>
        <v>189/0</v>
      </c>
    </row>
    <row r="28" spans="1:6" hidden="1" x14ac:dyDescent="0.35">
      <c r="A28" t="s">
        <v>781</v>
      </c>
      <c r="B28" t="s">
        <v>860</v>
      </c>
      <c r="C28">
        <v>270</v>
      </c>
      <c r="D28">
        <v>0</v>
      </c>
      <c r="E28">
        <v>5</v>
      </c>
      <c r="F28" t="str">
        <f>_xlfn.CONCAT(zHotTipsUsed[[#This Row],[TipperID]],"/",zHotTipsUsed[[#This Row],[RoundNum]])</f>
        <v>270/0</v>
      </c>
    </row>
    <row r="29" spans="1:6" hidden="1" x14ac:dyDescent="0.35">
      <c r="A29" t="s">
        <v>781</v>
      </c>
      <c r="B29" t="s">
        <v>860</v>
      </c>
      <c r="C29">
        <v>13</v>
      </c>
      <c r="D29">
        <v>0</v>
      </c>
      <c r="E29">
        <v>5</v>
      </c>
      <c r="F29" t="str">
        <f>_xlfn.CONCAT(zHotTipsUsed[[#This Row],[TipperID]],"/",zHotTipsUsed[[#This Row],[RoundNum]])</f>
        <v>13/0</v>
      </c>
    </row>
    <row r="30" spans="1:6" hidden="1" x14ac:dyDescent="0.35">
      <c r="A30" t="s">
        <v>781</v>
      </c>
      <c r="B30" t="s">
        <v>860</v>
      </c>
      <c r="C30">
        <v>151</v>
      </c>
      <c r="D30">
        <v>0</v>
      </c>
      <c r="E30">
        <v>5</v>
      </c>
      <c r="F30" t="str">
        <f>_xlfn.CONCAT(zHotTipsUsed[[#This Row],[TipperID]],"/",zHotTipsUsed[[#This Row],[RoundNum]])</f>
        <v>151/0</v>
      </c>
    </row>
    <row r="31" spans="1:6" hidden="1" x14ac:dyDescent="0.35">
      <c r="A31" t="s">
        <v>781</v>
      </c>
      <c r="B31" t="s">
        <v>860</v>
      </c>
      <c r="C31">
        <v>197</v>
      </c>
      <c r="D31">
        <v>0</v>
      </c>
      <c r="E31">
        <v>5</v>
      </c>
      <c r="F31" t="str">
        <f>_xlfn.CONCAT(zHotTipsUsed[[#This Row],[TipperID]],"/",zHotTipsUsed[[#This Row],[RoundNum]])</f>
        <v>197/0</v>
      </c>
    </row>
    <row r="32" spans="1:6" hidden="1" x14ac:dyDescent="0.35">
      <c r="A32" t="s">
        <v>781</v>
      </c>
      <c r="B32" t="s">
        <v>860</v>
      </c>
      <c r="C32">
        <v>281</v>
      </c>
      <c r="D32">
        <v>0</v>
      </c>
      <c r="E32">
        <v>5</v>
      </c>
      <c r="F32" t="str">
        <f>_xlfn.CONCAT(zHotTipsUsed[[#This Row],[TipperID]],"/",zHotTipsUsed[[#This Row],[RoundNum]])</f>
        <v>281/0</v>
      </c>
    </row>
    <row r="33" spans="1:6" hidden="1" x14ac:dyDescent="0.35">
      <c r="A33" t="s">
        <v>781</v>
      </c>
      <c r="B33" t="s">
        <v>860</v>
      </c>
      <c r="C33">
        <v>200</v>
      </c>
      <c r="D33">
        <v>0</v>
      </c>
      <c r="E33">
        <v>5</v>
      </c>
      <c r="F33" t="str">
        <f>_xlfn.CONCAT(zHotTipsUsed[[#This Row],[TipperID]],"/",zHotTipsUsed[[#This Row],[RoundNum]])</f>
        <v>200/0</v>
      </c>
    </row>
    <row r="34" spans="1:6" hidden="1" x14ac:dyDescent="0.35">
      <c r="A34" t="s">
        <v>781</v>
      </c>
      <c r="B34" t="s">
        <v>860</v>
      </c>
      <c r="C34">
        <v>33</v>
      </c>
      <c r="D34">
        <v>0</v>
      </c>
      <c r="E34">
        <v>5</v>
      </c>
      <c r="F34" t="str">
        <f>_xlfn.CONCAT(zHotTipsUsed[[#This Row],[TipperID]],"/",zHotTipsUsed[[#This Row],[RoundNum]])</f>
        <v>33/0</v>
      </c>
    </row>
    <row r="35" spans="1:6" hidden="1" x14ac:dyDescent="0.35">
      <c r="A35" t="s">
        <v>781</v>
      </c>
      <c r="B35" t="s">
        <v>860</v>
      </c>
      <c r="C35">
        <v>183</v>
      </c>
      <c r="D35">
        <v>0</v>
      </c>
      <c r="E35">
        <v>5</v>
      </c>
      <c r="F35" t="str">
        <f>_xlfn.CONCAT(zHotTipsUsed[[#This Row],[TipperID]],"/",zHotTipsUsed[[#This Row],[RoundNum]])</f>
        <v>183/0</v>
      </c>
    </row>
    <row r="36" spans="1:6" hidden="1" x14ac:dyDescent="0.35">
      <c r="A36" t="s">
        <v>781</v>
      </c>
      <c r="B36" t="s">
        <v>860</v>
      </c>
      <c r="C36">
        <v>53</v>
      </c>
      <c r="D36">
        <v>0</v>
      </c>
      <c r="E36">
        <v>5</v>
      </c>
      <c r="F36" t="str">
        <f>_xlfn.CONCAT(zHotTipsUsed[[#This Row],[TipperID]],"/",zHotTipsUsed[[#This Row],[RoundNum]])</f>
        <v>53/0</v>
      </c>
    </row>
    <row r="37" spans="1:6" hidden="1" x14ac:dyDescent="0.35">
      <c r="A37" t="s">
        <v>781</v>
      </c>
      <c r="B37" t="s">
        <v>860</v>
      </c>
      <c r="C37">
        <v>126</v>
      </c>
      <c r="D37">
        <v>0</v>
      </c>
      <c r="E37">
        <v>5</v>
      </c>
      <c r="F37" t="str">
        <f>_xlfn.CONCAT(zHotTipsUsed[[#This Row],[TipperID]],"/",zHotTipsUsed[[#This Row],[RoundNum]])</f>
        <v>126/0</v>
      </c>
    </row>
    <row r="38" spans="1:6" hidden="1" x14ac:dyDescent="0.35">
      <c r="A38" t="s">
        <v>781</v>
      </c>
      <c r="B38" t="s">
        <v>860</v>
      </c>
      <c r="C38">
        <v>27</v>
      </c>
      <c r="D38">
        <v>0</v>
      </c>
      <c r="E38">
        <v>5</v>
      </c>
      <c r="F38" t="str">
        <f>_xlfn.CONCAT(zHotTipsUsed[[#This Row],[TipperID]],"/",zHotTipsUsed[[#This Row],[RoundNum]])</f>
        <v>27/0</v>
      </c>
    </row>
    <row r="39" spans="1:6" hidden="1" x14ac:dyDescent="0.35">
      <c r="A39" t="s">
        <v>781</v>
      </c>
      <c r="B39" t="s">
        <v>860</v>
      </c>
      <c r="C39">
        <v>132</v>
      </c>
      <c r="D39">
        <v>0</v>
      </c>
      <c r="E39">
        <v>5</v>
      </c>
      <c r="F39" t="str">
        <f>_xlfn.CONCAT(zHotTipsUsed[[#This Row],[TipperID]],"/",zHotTipsUsed[[#This Row],[RoundNum]])</f>
        <v>132/0</v>
      </c>
    </row>
    <row r="40" spans="1:6" hidden="1" x14ac:dyDescent="0.35">
      <c r="A40" t="s">
        <v>781</v>
      </c>
      <c r="B40" t="s">
        <v>860</v>
      </c>
      <c r="C40">
        <v>60</v>
      </c>
      <c r="D40">
        <v>0</v>
      </c>
      <c r="E40">
        <v>5</v>
      </c>
      <c r="F40" t="str">
        <f>_xlfn.CONCAT(zHotTipsUsed[[#This Row],[TipperID]],"/",zHotTipsUsed[[#This Row],[RoundNum]])</f>
        <v>60/0</v>
      </c>
    </row>
    <row r="41" spans="1:6" hidden="1" x14ac:dyDescent="0.35">
      <c r="A41" t="s">
        <v>781</v>
      </c>
      <c r="B41" t="s">
        <v>860</v>
      </c>
      <c r="C41">
        <v>311</v>
      </c>
      <c r="D41">
        <v>0</v>
      </c>
      <c r="E41">
        <v>5</v>
      </c>
      <c r="F41" t="str">
        <f>_xlfn.CONCAT(zHotTipsUsed[[#This Row],[TipperID]],"/",zHotTipsUsed[[#This Row],[RoundNum]])</f>
        <v>311/0</v>
      </c>
    </row>
    <row r="42" spans="1:6" hidden="1" x14ac:dyDescent="0.35">
      <c r="A42" t="s">
        <v>781</v>
      </c>
      <c r="B42" t="s">
        <v>860</v>
      </c>
      <c r="C42">
        <v>269</v>
      </c>
      <c r="D42">
        <v>0</v>
      </c>
      <c r="E42">
        <v>5</v>
      </c>
      <c r="F42" t="str">
        <f>_xlfn.CONCAT(zHotTipsUsed[[#This Row],[TipperID]],"/",zHotTipsUsed[[#This Row],[RoundNum]])</f>
        <v>269/0</v>
      </c>
    </row>
    <row r="43" spans="1:6" hidden="1" x14ac:dyDescent="0.35">
      <c r="A43" t="s">
        <v>781</v>
      </c>
      <c r="B43" t="s">
        <v>860</v>
      </c>
      <c r="C43">
        <v>199</v>
      </c>
      <c r="D43">
        <v>0</v>
      </c>
      <c r="E43">
        <v>5</v>
      </c>
      <c r="F43" t="str">
        <f>_xlfn.CONCAT(zHotTipsUsed[[#This Row],[TipperID]],"/",zHotTipsUsed[[#This Row],[RoundNum]])</f>
        <v>199/0</v>
      </c>
    </row>
    <row r="44" spans="1:6" hidden="1" x14ac:dyDescent="0.35">
      <c r="A44" t="s">
        <v>781</v>
      </c>
      <c r="B44" t="s">
        <v>860</v>
      </c>
      <c r="C44">
        <v>17</v>
      </c>
      <c r="D44">
        <v>0</v>
      </c>
      <c r="E44">
        <v>5</v>
      </c>
      <c r="F44" t="str">
        <f>_xlfn.CONCAT(zHotTipsUsed[[#This Row],[TipperID]],"/",zHotTipsUsed[[#This Row],[RoundNum]])</f>
        <v>17/0</v>
      </c>
    </row>
    <row r="45" spans="1:6" hidden="1" x14ac:dyDescent="0.35">
      <c r="A45" t="s">
        <v>781</v>
      </c>
      <c r="B45" t="s">
        <v>860</v>
      </c>
      <c r="C45">
        <v>114</v>
      </c>
      <c r="D45">
        <v>0</v>
      </c>
      <c r="E45">
        <v>5</v>
      </c>
      <c r="F45" t="str">
        <f>_xlfn.CONCAT(zHotTipsUsed[[#This Row],[TipperID]],"/",zHotTipsUsed[[#This Row],[RoundNum]])</f>
        <v>114/0</v>
      </c>
    </row>
    <row r="46" spans="1:6" hidden="1" x14ac:dyDescent="0.35">
      <c r="A46" t="s">
        <v>781</v>
      </c>
      <c r="B46" t="s">
        <v>860</v>
      </c>
      <c r="C46">
        <v>298</v>
      </c>
      <c r="D46">
        <v>0</v>
      </c>
      <c r="E46">
        <v>5</v>
      </c>
      <c r="F46" t="str">
        <f>_xlfn.CONCAT(zHotTipsUsed[[#This Row],[TipperID]],"/",zHotTipsUsed[[#This Row],[RoundNum]])</f>
        <v>298/0</v>
      </c>
    </row>
    <row r="47" spans="1:6" hidden="1" x14ac:dyDescent="0.35">
      <c r="A47" t="s">
        <v>781</v>
      </c>
      <c r="B47" t="s">
        <v>860</v>
      </c>
      <c r="C47">
        <v>299</v>
      </c>
      <c r="D47">
        <v>0</v>
      </c>
      <c r="E47">
        <v>5</v>
      </c>
      <c r="F47" t="str">
        <f>_xlfn.CONCAT(zHotTipsUsed[[#This Row],[TipperID]],"/",zHotTipsUsed[[#This Row],[RoundNum]])</f>
        <v>299/0</v>
      </c>
    </row>
    <row r="48" spans="1:6" hidden="1" x14ac:dyDescent="0.35">
      <c r="A48" t="s">
        <v>781</v>
      </c>
      <c r="B48" t="s">
        <v>860</v>
      </c>
      <c r="C48">
        <v>171</v>
      </c>
      <c r="D48">
        <v>0</v>
      </c>
      <c r="E48">
        <v>5</v>
      </c>
      <c r="F48" t="str">
        <f>_xlfn.CONCAT(zHotTipsUsed[[#This Row],[TipperID]],"/",zHotTipsUsed[[#This Row],[RoundNum]])</f>
        <v>171/0</v>
      </c>
    </row>
    <row r="49" spans="1:6" hidden="1" x14ac:dyDescent="0.35">
      <c r="A49" t="s">
        <v>781</v>
      </c>
      <c r="B49" t="s">
        <v>860</v>
      </c>
      <c r="C49">
        <v>310</v>
      </c>
      <c r="D49">
        <v>0</v>
      </c>
      <c r="E49">
        <v>5</v>
      </c>
      <c r="F49" t="str">
        <f>_xlfn.CONCAT(zHotTipsUsed[[#This Row],[TipperID]],"/",zHotTipsUsed[[#This Row],[RoundNum]])</f>
        <v>310/0</v>
      </c>
    </row>
    <row r="50" spans="1:6" hidden="1" x14ac:dyDescent="0.35">
      <c r="A50" t="s">
        <v>781</v>
      </c>
      <c r="B50" t="s">
        <v>860</v>
      </c>
      <c r="C50">
        <v>205</v>
      </c>
      <c r="D50">
        <v>0</v>
      </c>
      <c r="E50">
        <v>5</v>
      </c>
      <c r="F50" t="str">
        <f>_xlfn.CONCAT(zHotTipsUsed[[#This Row],[TipperID]],"/",zHotTipsUsed[[#This Row],[RoundNum]])</f>
        <v>205/0</v>
      </c>
    </row>
    <row r="51" spans="1:6" hidden="1" x14ac:dyDescent="0.35">
      <c r="A51" t="s">
        <v>781</v>
      </c>
      <c r="B51" t="s">
        <v>860</v>
      </c>
      <c r="C51">
        <v>28</v>
      </c>
      <c r="D51">
        <v>0</v>
      </c>
      <c r="E51">
        <v>5</v>
      </c>
      <c r="F51" t="str">
        <f>_xlfn.CONCAT(zHotTipsUsed[[#This Row],[TipperID]],"/",zHotTipsUsed[[#This Row],[RoundNum]])</f>
        <v>28/0</v>
      </c>
    </row>
    <row r="52" spans="1:6" hidden="1" x14ac:dyDescent="0.35">
      <c r="A52" t="s">
        <v>781</v>
      </c>
      <c r="B52" t="s">
        <v>860</v>
      </c>
      <c r="C52">
        <v>238</v>
      </c>
      <c r="D52">
        <v>0</v>
      </c>
      <c r="E52">
        <v>5</v>
      </c>
      <c r="F52" t="str">
        <f>_xlfn.CONCAT(zHotTipsUsed[[#This Row],[TipperID]],"/",zHotTipsUsed[[#This Row],[RoundNum]])</f>
        <v>238/0</v>
      </c>
    </row>
    <row r="53" spans="1:6" hidden="1" x14ac:dyDescent="0.35">
      <c r="A53" t="s">
        <v>781</v>
      </c>
      <c r="B53" t="s">
        <v>860</v>
      </c>
      <c r="C53">
        <v>275</v>
      </c>
      <c r="D53">
        <v>0</v>
      </c>
      <c r="E53">
        <v>5</v>
      </c>
      <c r="F53" t="str">
        <f>_xlfn.CONCAT(zHotTipsUsed[[#This Row],[TipperID]],"/",zHotTipsUsed[[#This Row],[RoundNum]])</f>
        <v>275/0</v>
      </c>
    </row>
    <row r="54" spans="1:6" hidden="1" x14ac:dyDescent="0.35">
      <c r="A54" t="s">
        <v>781</v>
      </c>
      <c r="B54" t="s">
        <v>860</v>
      </c>
      <c r="C54">
        <v>78</v>
      </c>
      <c r="D54">
        <v>0</v>
      </c>
      <c r="E54">
        <v>5</v>
      </c>
      <c r="F54" t="str">
        <f>_xlfn.CONCAT(zHotTipsUsed[[#This Row],[TipperID]],"/",zHotTipsUsed[[#This Row],[RoundNum]])</f>
        <v>78/0</v>
      </c>
    </row>
    <row r="55" spans="1:6" hidden="1" x14ac:dyDescent="0.35">
      <c r="A55" t="s">
        <v>781</v>
      </c>
      <c r="B55" t="s">
        <v>860</v>
      </c>
      <c r="C55">
        <v>242</v>
      </c>
      <c r="D55">
        <v>0</v>
      </c>
      <c r="E55">
        <v>5</v>
      </c>
      <c r="F55" t="str">
        <f>_xlfn.CONCAT(zHotTipsUsed[[#This Row],[TipperID]],"/",zHotTipsUsed[[#This Row],[RoundNum]])</f>
        <v>242/0</v>
      </c>
    </row>
    <row r="56" spans="1:6" hidden="1" x14ac:dyDescent="0.35">
      <c r="A56" t="s">
        <v>781</v>
      </c>
      <c r="B56" t="s">
        <v>860</v>
      </c>
      <c r="C56">
        <v>124</v>
      </c>
      <c r="D56">
        <v>0</v>
      </c>
      <c r="E56">
        <v>5</v>
      </c>
      <c r="F56" t="str">
        <f>_xlfn.CONCAT(zHotTipsUsed[[#This Row],[TipperID]],"/",zHotTipsUsed[[#This Row],[RoundNum]])</f>
        <v>124/0</v>
      </c>
    </row>
    <row r="57" spans="1:6" hidden="1" x14ac:dyDescent="0.35">
      <c r="A57" t="s">
        <v>781</v>
      </c>
      <c r="B57" t="s">
        <v>860</v>
      </c>
      <c r="C57">
        <v>38</v>
      </c>
      <c r="D57">
        <v>0</v>
      </c>
      <c r="E57">
        <v>5</v>
      </c>
      <c r="F57" t="str">
        <f>_xlfn.CONCAT(zHotTipsUsed[[#This Row],[TipperID]],"/",zHotTipsUsed[[#This Row],[RoundNum]])</f>
        <v>38/0</v>
      </c>
    </row>
    <row r="58" spans="1:6" hidden="1" x14ac:dyDescent="0.35">
      <c r="A58" t="s">
        <v>781</v>
      </c>
      <c r="B58" t="s">
        <v>860</v>
      </c>
      <c r="C58">
        <v>21</v>
      </c>
      <c r="D58">
        <v>0</v>
      </c>
      <c r="E58">
        <v>5</v>
      </c>
      <c r="F58" t="str">
        <f>_xlfn.CONCAT(zHotTipsUsed[[#This Row],[TipperID]],"/",zHotTipsUsed[[#This Row],[RoundNum]])</f>
        <v>21/0</v>
      </c>
    </row>
    <row r="59" spans="1:6" hidden="1" x14ac:dyDescent="0.35">
      <c r="A59" t="s">
        <v>781</v>
      </c>
      <c r="B59" t="s">
        <v>860</v>
      </c>
      <c r="C59">
        <v>149</v>
      </c>
      <c r="D59">
        <v>0</v>
      </c>
      <c r="E59">
        <v>5</v>
      </c>
      <c r="F59" t="str">
        <f>_xlfn.CONCAT(zHotTipsUsed[[#This Row],[TipperID]],"/",zHotTipsUsed[[#This Row],[RoundNum]])</f>
        <v>149/0</v>
      </c>
    </row>
    <row r="60" spans="1:6" hidden="1" x14ac:dyDescent="0.35">
      <c r="A60" t="s">
        <v>781</v>
      </c>
      <c r="B60" t="s">
        <v>860</v>
      </c>
      <c r="C60">
        <v>170</v>
      </c>
      <c r="D60">
        <v>0</v>
      </c>
      <c r="E60">
        <v>5</v>
      </c>
      <c r="F60" t="str">
        <f>_xlfn.CONCAT(zHotTipsUsed[[#This Row],[TipperID]],"/",zHotTipsUsed[[#This Row],[RoundNum]])</f>
        <v>170/0</v>
      </c>
    </row>
    <row r="61" spans="1:6" hidden="1" x14ac:dyDescent="0.35">
      <c r="A61" t="s">
        <v>781</v>
      </c>
      <c r="B61" t="s">
        <v>860</v>
      </c>
      <c r="C61">
        <v>175</v>
      </c>
      <c r="D61">
        <v>0</v>
      </c>
      <c r="E61">
        <v>5</v>
      </c>
      <c r="F61" t="str">
        <f>_xlfn.CONCAT(zHotTipsUsed[[#This Row],[TipperID]],"/",zHotTipsUsed[[#This Row],[RoundNum]])</f>
        <v>175/0</v>
      </c>
    </row>
    <row r="62" spans="1:6" hidden="1" x14ac:dyDescent="0.35">
      <c r="A62" t="s">
        <v>781</v>
      </c>
      <c r="B62" t="s">
        <v>860</v>
      </c>
      <c r="C62">
        <v>32</v>
      </c>
      <c r="D62">
        <v>0</v>
      </c>
      <c r="E62">
        <v>5</v>
      </c>
      <c r="F62" t="str">
        <f>_xlfn.CONCAT(zHotTipsUsed[[#This Row],[TipperID]],"/",zHotTipsUsed[[#This Row],[RoundNum]])</f>
        <v>32/0</v>
      </c>
    </row>
    <row r="63" spans="1:6" hidden="1" x14ac:dyDescent="0.35">
      <c r="A63" t="s">
        <v>781</v>
      </c>
      <c r="B63" t="s">
        <v>860</v>
      </c>
      <c r="C63">
        <v>113</v>
      </c>
      <c r="D63">
        <v>0</v>
      </c>
      <c r="E63">
        <v>5</v>
      </c>
      <c r="F63" t="str">
        <f>_xlfn.CONCAT(zHotTipsUsed[[#This Row],[TipperID]],"/",zHotTipsUsed[[#This Row],[RoundNum]])</f>
        <v>113/0</v>
      </c>
    </row>
    <row r="64" spans="1:6" hidden="1" x14ac:dyDescent="0.35">
      <c r="A64" t="s">
        <v>781</v>
      </c>
      <c r="B64" t="s">
        <v>860</v>
      </c>
      <c r="C64">
        <v>36</v>
      </c>
      <c r="D64">
        <v>0</v>
      </c>
      <c r="E64">
        <v>5</v>
      </c>
      <c r="F64" t="str">
        <f>_xlfn.CONCAT(zHotTipsUsed[[#This Row],[TipperID]],"/",zHotTipsUsed[[#This Row],[RoundNum]])</f>
        <v>36/0</v>
      </c>
    </row>
    <row r="65" spans="1:6" hidden="1" x14ac:dyDescent="0.35">
      <c r="A65" t="s">
        <v>781</v>
      </c>
      <c r="B65" t="s">
        <v>860</v>
      </c>
      <c r="C65">
        <v>72</v>
      </c>
      <c r="D65">
        <v>0</v>
      </c>
      <c r="E65">
        <v>5</v>
      </c>
      <c r="F65" t="str">
        <f>_xlfn.CONCAT(zHotTipsUsed[[#This Row],[TipperID]],"/",zHotTipsUsed[[#This Row],[RoundNum]])</f>
        <v>72/0</v>
      </c>
    </row>
    <row r="66" spans="1:6" hidden="1" x14ac:dyDescent="0.35">
      <c r="A66" t="s">
        <v>781</v>
      </c>
      <c r="B66" t="s">
        <v>860</v>
      </c>
      <c r="C66">
        <v>109</v>
      </c>
      <c r="D66">
        <v>0</v>
      </c>
      <c r="E66">
        <v>5</v>
      </c>
      <c r="F66" t="str">
        <f>_xlfn.CONCAT(zHotTipsUsed[[#This Row],[TipperID]],"/",zHotTipsUsed[[#This Row],[RoundNum]])</f>
        <v>109/0</v>
      </c>
    </row>
    <row r="67" spans="1:6" hidden="1" x14ac:dyDescent="0.35">
      <c r="A67" t="s">
        <v>781</v>
      </c>
      <c r="B67" t="s">
        <v>860</v>
      </c>
      <c r="C67">
        <v>147</v>
      </c>
      <c r="D67">
        <v>0</v>
      </c>
      <c r="E67">
        <v>5</v>
      </c>
      <c r="F67" t="str">
        <f>_xlfn.CONCAT(zHotTipsUsed[[#This Row],[TipperID]],"/",zHotTipsUsed[[#This Row],[RoundNum]])</f>
        <v>147/0</v>
      </c>
    </row>
    <row r="68" spans="1:6" hidden="1" x14ac:dyDescent="0.35">
      <c r="A68" t="s">
        <v>781</v>
      </c>
      <c r="B68" t="s">
        <v>860</v>
      </c>
      <c r="C68">
        <v>230</v>
      </c>
      <c r="D68">
        <v>0</v>
      </c>
      <c r="E68">
        <v>5</v>
      </c>
      <c r="F68" t="str">
        <f>_xlfn.CONCAT(zHotTipsUsed[[#This Row],[TipperID]],"/",zHotTipsUsed[[#This Row],[RoundNum]])</f>
        <v>230/0</v>
      </c>
    </row>
    <row r="69" spans="1:6" hidden="1" x14ac:dyDescent="0.35">
      <c r="A69" t="s">
        <v>781</v>
      </c>
      <c r="B69" t="s">
        <v>860</v>
      </c>
      <c r="C69">
        <v>153</v>
      </c>
      <c r="D69">
        <v>0</v>
      </c>
      <c r="E69">
        <v>5</v>
      </c>
      <c r="F69" t="str">
        <f>_xlfn.CONCAT(zHotTipsUsed[[#This Row],[TipperID]],"/",zHotTipsUsed[[#This Row],[RoundNum]])</f>
        <v>153/0</v>
      </c>
    </row>
    <row r="70" spans="1:6" hidden="1" x14ac:dyDescent="0.35">
      <c r="A70" t="s">
        <v>781</v>
      </c>
      <c r="B70" t="s">
        <v>860</v>
      </c>
      <c r="C70">
        <v>204</v>
      </c>
      <c r="D70">
        <v>0</v>
      </c>
      <c r="E70">
        <v>5</v>
      </c>
      <c r="F70" t="str">
        <f>_xlfn.CONCAT(zHotTipsUsed[[#This Row],[TipperID]],"/",zHotTipsUsed[[#This Row],[RoundNum]])</f>
        <v>204/0</v>
      </c>
    </row>
    <row r="71" spans="1:6" hidden="1" x14ac:dyDescent="0.35">
      <c r="A71" t="s">
        <v>781</v>
      </c>
      <c r="B71" t="s">
        <v>860</v>
      </c>
      <c r="C71">
        <v>187</v>
      </c>
      <c r="D71">
        <v>0</v>
      </c>
      <c r="E71">
        <v>5</v>
      </c>
      <c r="F71" t="str">
        <f>_xlfn.CONCAT(zHotTipsUsed[[#This Row],[TipperID]],"/",zHotTipsUsed[[#This Row],[RoundNum]])</f>
        <v>187/0</v>
      </c>
    </row>
    <row r="72" spans="1:6" hidden="1" x14ac:dyDescent="0.35">
      <c r="A72" t="s">
        <v>781</v>
      </c>
      <c r="B72" t="s">
        <v>860</v>
      </c>
      <c r="C72">
        <v>119</v>
      </c>
      <c r="D72">
        <v>0</v>
      </c>
      <c r="E72">
        <v>5</v>
      </c>
      <c r="F72" t="str">
        <f>_xlfn.CONCAT(zHotTipsUsed[[#This Row],[TipperID]],"/",zHotTipsUsed[[#This Row],[RoundNum]])</f>
        <v>119/0</v>
      </c>
    </row>
    <row r="73" spans="1:6" hidden="1" x14ac:dyDescent="0.35">
      <c r="A73" t="s">
        <v>781</v>
      </c>
      <c r="B73" t="s">
        <v>860</v>
      </c>
      <c r="C73">
        <v>160</v>
      </c>
      <c r="D73">
        <v>0</v>
      </c>
      <c r="E73">
        <v>5</v>
      </c>
      <c r="F73" t="str">
        <f>_xlfn.CONCAT(zHotTipsUsed[[#This Row],[TipperID]],"/",zHotTipsUsed[[#This Row],[RoundNum]])</f>
        <v>160/0</v>
      </c>
    </row>
    <row r="74" spans="1:6" hidden="1" x14ac:dyDescent="0.35">
      <c r="A74" t="s">
        <v>781</v>
      </c>
      <c r="B74" t="s">
        <v>860</v>
      </c>
      <c r="C74">
        <v>154</v>
      </c>
      <c r="D74">
        <v>0</v>
      </c>
      <c r="E74">
        <v>5</v>
      </c>
      <c r="F74" t="str">
        <f>_xlfn.CONCAT(zHotTipsUsed[[#This Row],[TipperID]],"/",zHotTipsUsed[[#This Row],[RoundNum]])</f>
        <v>154/0</v>
      </c>
    </row>
    <row r="75" spans="1:6" hidden="1" x14ac:dyDescent="0.35">
      <c r="A75" t="s">
        <v>781</v>
      </c>
      <c r="B75" t="s">
        <v>860</v>
      </c>
      <c r="C75">
        <v>317</v>
      </c>
      <c r="D75">
        <v>0</v>
      </c>
      <c r="E75">
        <v>5</v>
      </c>
      <c r="F75" t="str">
        <f>_xlfn.CONCAT(zHotTipsUsed[[#This Row],[TipperID]],"/",zHotTipsUsed[[#This Row],[RoundNum]])</f>
        <v>317/0</v>
      </c>
    </row>
    <row r="76" spans="1:6" hidden="1" x14ac:dyDescent="0.35">
      <c r="A76" t="s">
        <v>781</v>
      </c>
      <c r="B76" t="s">
        <v>860</v>
      </c>
      <c r="C76">
        <v>121</v>
      </c>
      <c r="D76">
        <v>0</v>
      </c>
      <c r="E76">
        <v>5</v>
      </c>
      <c r="F76" t="str">
        <f>_xlfn.CONCAT(zHotTipsUsed[[#This Row],[TipperID]],"/",zHotTipsUsed[[#This Row],[RoundNum]])</f>
        <v>121/0</v>
      </c>
    </row>
    <row r="77" spans="1:6" hidden="1" x14ac:dyDescent="0.35">
      <c r="A77" t="s">
        <v>781</v>
      </c>
      <c r="B77" t="s">
        <v>860</v>
      </c>
      <c r="C77">
        <v>100</v>
      </c>
      <c r="D77">
        <v>0</v>
      </c>
      <c r="E77">
        <v>5</v>
      </c>
      <c r="F77" t="str">
        <f>_xlfn.CONCAT(zHotTipsUsed[[#This Row],[TipperID]],"/",zHotTipsUsed[[#This Row],[RoundNum]])</f>
        <v>100/0</v>
      </c>
    </row>
    <row r="78" spans="1:6" hidden="1" x14ac:dyDescent="0.35">
      <c r="A78" t="s">
        <v>781</v>
      </c>
      <c r="B78" t="s">
        <v>860</v>
      </c>
      <c r="C78">
        <v>236</v>
      </c>
      <c r="D78">
        <v>0</v>
      </c>
      <c r="E78">
        <v>5</v>
      </c>
      <c r="F78" t="str">
        <f>_xlfn.CONCAT(zHotTipsUsed[[#This Row],[TipperID]],"/",zHotTipsUsed[[#This Row],[RoundNum]])</f>
        <v>236/0</v>
      </c>
    </row>
    <row r="79" spans="1:6" hidden="1" x14ac:dyDescent="0.35">
      <c r="A79" t="s">
        <v>781</v>
      </c>
      <c r="B79" t="s">
        <v>860</v>
      </c>
      <c r="C79">
        <v>148</v>
      </c>
      <c r="D79">
        <v>0</v>
      </c>
      <c r="E79">
        <v>5</v>
      </c>
      <c r="F79" t="str">
        <f>_xlfn.CONCAT(zHotTipsUsed[[#This Row],[TipperID]],"/",zHotTipsUsed[[#This Row],[RoundNum]])</f>
        <v>148/0</v>
      </c>
    </row>
    <row r="80" spans="1:6" hidden="1" x14ac:dyDescent="0.35">
      <c r="A80" t="s">
        <v>781</v>
      </c>
      <c r="B80" t="s">
        <v>860</v>
      </c>
      <c r="C80">
        <v>120</v>
      </c>
      <c r="D80">
        <v>0</v>
      </c>
      <c r="E80">
        <v>5</v>
      </c>
      <c r="F80" t="str">
        <f>_xlfn.CONCAT(zHotTipsUsed[[#This Row],[TipperID]],"/",zHotTipsUsed[[#This Row],[RoundNum]])</f>
        <v>120/0</v>
      </c>
    </row>
    <row r="81" spans="1:6" hidden="1" x14ac:dyDescent="0.35">
      <c r="A81" t="s">
        <v>781</v>
      </c>
      <c r="B81" t="s">
        <v>860</v>
      </c>
      <c r="C81">
        <v>112</v>
      </c>
      <c r="D81">
        <v>0</v>
      </c>
      <c r="E81">
        <v>5</v>
      </c>
      <c r="F81" t="str">
        <f>_xlfn.CONCAT(zHotTipsUsed[[#This Row],[TipperID]],"/",zHotTipsUsed[[#This Row],[RoundNum]])</f>
        <v>112/0</v>
      </c>
    </row>
    <row r="82" spans="1:6" hidden="1" x14ac:dyDescent="0.35">
      <c r="A82" t="s">
        <v>781</v>
      </c>
      <c r="B82" t="s">
        <v>860</v>
      </c>
      <c r="C82">
        <v>69</v>
      </c>
      <c r="D82">
        <v>0</v>
      </c>
      <c r="E82">
        <v>5</v>
      </c>
      <c r="F82" t="str">
        <f>_xlfn.CONCAT(zHotTipsUsed[[#This Row],[TipperID]],"/",zHotTipsUsed[[#This Row],[RoundNum]])</f>
        <v>69/0</v>
      </c>
    </row>
    <row r="83" spans="1:6" hidden="1" x14ac:dyDescent="0.35">
      <c r="A83" t="s">
        <v>781</v>
      </c>
      <c r="B83" t="s">
        <v>860</v>
      </c>
      <c r="C83">
        <v>93</v>
      </c>
      <c r="D83">
        <v>0</v>
      </c>
      <c r="E83">
        <v>5</v>
      </c>
      <c r="F83" t="str">
        <f>_xlfn.CONCAT(zHotTipsUsed[[#This Row],[TipperID]],"/",zHotTipsUsed[[#This Row],[RoundNum]])</f>
        <v>93/0</v>
      </c>
    </row>
    <row r="84" spans="1:6" hidden="1" x14ac:dyDescent="0.35">
      <c r="A84" t="s">
        <v>781</v>
      </c>
      <c r="B84" t="s">
        <v>860</v>
      </c>
      <c r="C84">
        <v>252</v>
      </c>
      <c r="D84">
        <v>0</v>
      </c>
      <c r="E84">
        <v>5</v>
      </c>
      <c r="F84" t="str">
        <f>_xlfn.CONCAT(zHotTipsUsed[[#This Row],[TipperID]],"/",zHotTipsUsed[[#This Row],[RoundNum]])</f>
        <v>252/0</v>
      </c>
    </row>
    <row r="85" spans="1:6" hidden="1" x14ac:dyDescent="0.35">
      <c r="A85" t="s">
        <v>781</v>
      </c>
      <c r="B85" t="s">
        <v>860</v>
      </c>
      <c r="C85">
        <v>306</v>
      </c>
      <c r="D85">
        <v>0</v>
      </c>
      <c r="E85">
        <v>5</v>
      </c>
      <c r="F85" t="str">
        <f>_xlfn.CONCAT(zHotTipsUsed[[#This Row],[TipperID]],"/",zHotTipsUsed[[#This Row],[RoundNum]])</f>
        <v>306/0</v>
      </c>
    </row>
    <row r="86" spans="1:6" hidden="1" x14ac:dyDescent="0.35">
      <c r="A86" t="s">
        <v>781</v>
      </c>
      <c r="B86" t="s">
        <v>860</v>
      </c>
      <c r="C86">
        <v>296</v>
      </c>
      <c r="D86">
        <v>0</v>
      </c>
      <c r="E86">
        <v>5</v>
      </c>
      <c r="F86" t="str">
        <f>_xlfn.CONCAT(zHotTipsUsed[[#This Row],[TipperID]],"/",zHotTipsUsed[[#This Row],[RoundNum]])</f>
        <v>296/0</v>
      </c>
    </row>
    <row r="87" spans="1:6" hidden="1" x14ac:dyDescent="0.35">
      <c r="A87" t="s">
        <v>781</v>
      </c>
      <c r="B87" t="s">
        <v>860</v>
      </c>
      <c r="C87">
        <v>167</v>
      </c>
      <c r="D87">
        <v>0</v>
      </c>
      <c r="E87">
        <v>5</v>
      </c>
      <c r="F87" t="str">
        <f>_xlfn.CONCAT(zHotTipsUsed[[#This Row],[TipperID]],"/",zHotTipsUsed[[#This Row],[RoundNum]])</f>
        <v>167/0</v>
      </c>
    </row>
    <row r="88" spans="1:6" hidden="1" x14ac:dyDescent="0.35">
      <c r="A88" t="s">
        <v>781</v>
      </c>
      <c r="B88" t="s">
        <v>860</v>
      </c>
      <c r="C88">
        <v>305</v>
      </c>
      <c r="D88">
        <v>0</v>
      </c>
      <c r="E88">
        <v>5</v>
      </c>
      <c r="F88" t="str">
        <f>_xlfn.CONCAT(zHotTipsUsed[[#This Row],[TipperID]],"/",zHotTipsUsed[[#This Row],[RoundNum]])</f>
        <v>305/0</v>
      </c>
    </row>
    <row r="89" spans="1:6" hidden="1" x14ac:dyDescent="0.35">
      <c r="A89" t="s">
        <v>781</v>
      </c>
      <c r="B89" t="s">
        <v>860</v>
      </c>
      <c r="C89">
        <v>144</v>
      </c>
      <c r="D89">
        <v>0</v>
      </c>
      <c r="E89">
        <v>5</v>
      </c>
      <c r="F89" t="str">
        <f>_xlfn.CONCAT(zHotTipsUsed[[#This Row],[TipperID]],"/",zHotTipsUsed[[#This Row],[RoundNum]])</f>
        <v>144/0</v>
      </c>
    </row>
    <row r="90" spans="1:6" hidden="1" x14ac:dyDescent="0.35">
      <c r="A90" t="s">
        <v>781</v>
      </c>
      <c r="B90" t="s">
        <v>860</v>
      </c>
      <c r="C90">
        <v>267</v>
      </c>
      <c r="D90">
        <v>0</v>
      </c>
      <c r="E90">
        <v>5</v>
      </c>
      <c r="F90" t="str">
        <f>_xlfn.CONCAT(zHotTipsUsed[[#This Row],[TipperID]],"/",zHotTipsUsed[[#This Row],[RoundNum]])</f>
        <v>267/0</v>
      </c>
    </row>
    <row r="91" spans="1:6" hidden="1" x14ac:dyDescent="0.35">
      <c r="A91" t="s">
        <v>781</v>
      </c>
      <c r="B91" t="s">
        <v>860</v>
      </c>
      <c r="C91">
        <v>202</v>
      </c>
      <c r="D91">
        <v>0</v>
      </c>
      <c r="E91">
        <v>17</v>
      </c>
      <c r="F91" t="str">
        <f>_xlfn.CONCAT(zHotTipsUsed[[#This Row],[TipperID]],"/",zHotTipsUsed[[#This Row],[RoundNum]])</f>
        <v>202/0</v>
      </c>
    </row>
    <row r="92" spans="1:6" hidden="1" x14ac:dyDescent="0.35">
      <c r="A92" t="s">
        <v>781</v>
      </c>
      <c r="B92" t="s">
        <v>860</v>
      </c>
      <c r="C92">
        <v>150</v>
      </c>
      <c r="D92">
        <v>0</v>
      </c>
      <c r="E92">
        <v>8</v>
      </c>
      <c r="F92" t="str">
        <f>_xlfn.CONCAT(zHotTipsUsed[[#This Row],[TipperID]],"/",zHotTipsUsed[[#This Row],[RoundNum]])</f>
        <v>150/0</v>
      </c>
    </row>
    <row r="93" spans="1:6" hidden="1" x14ac:dyDescent="0.35">
      <c r="A93" t="s">
        <v>781</v>
      </c>
      <c r="B93" t="s">
        <v>860</v>
      </c>
      <c r="C93">
        <v>9</v>
      </c>
      <c r="D93">
        <v>0</v>
      </c>
      <c r="E93">
        <v>17</v>
      </c>
      <c r="F93" t="str">
        <f>_xlfn.CONCAT(zHotTipsUsed[[#This Row],[TipperID]],"/",zHotTipsUsed[[#This Row],[RoundNum]])</f>
        <v>9/0</v>
      </c>
    </row>
    <row r="94" spans="1:6" hidden="1" x14ac:dyDescent="0.35">
      <c r="A94" t="s">
        <v>781</v>
      </c>
      <c r="B94" t="s">
        <v>860</v>
      </c>
      <c r="C94">
        <v>123</v>
      </c>
      <c r="D94">
        <v>0</v>
      </c>
      <c r="E94">
        <v>17</v>
      </c>
      <c r="F94" t="str">
        <f>_xlfn.CONCAT(zHotTipsUsed[[#This Row],[TipperID]],"/",zHotTipsUsed[[#This Row],[RoundNum]])</f>
        <v>123/0</v>
      </c>
    </row>
    <row r="95" spans="1:6" hidden="1" x14ac:dyDescent="0.35">
      <c r="A95" t="s">
        <v>781</v>
      </c>
      <c r="B95" t="s">
        <v>860</v>
      </c>
      <c r="C95">
        <v>194</v>
      </c>
      <c r="D95">
        <v>0</v>
      </c>
      <c r="E95">
        <v>8</v>
      </c>
      <c r="F95" t="str">
        <f>_xlfn.CONCAT(zHotTipsUsed[[#This Row],[TipperID]],"/",zHotTipsUsed[[#This Row],[RoundNum]])</f>
        <v>194/0</v>
      </c>
    </row>
    <row r="96" spans="1:6" hidden="1" x14ac:dyDescent="0.35">
      <c r="A96" t="s">
        <v>781</v>
      </c>
      <c r="B96" t="s">
        <v>860</v>
      </c>
      <c r="C96">
        <v>26</v>
      </c>
      <c r="D96">
        <v>0</v>
      </c>
      <c r="E96">
        <v>8</v>
      </c>
      <c r="F96" t="str">
        <f>_xlfn.CONCAT(zHotTipsUsed[[#This Row],[TipperID]],"/",zHotTipsUsed[[#This Row],[RoundNum]])</f>
        <v>26/0</v>
      </c>
    </row>
    <row r="97" spans="1:6" hidden="1" x14ac:dyDescent="0.35">
      <c r="A97" t="s">
        <v>781</v>
      </c>
      <c r="B97" t="s">
        <v>860</v>
      </c>
      <c r="C97">
        <v>295</v>
      </c>
      <c r="D97">
        <v>0</v>
      </c>
      <c r="E97">
        <v>17</v>
      </c>
      <c r="F97" t="str">
        <f>_xlfn.CONCAT(zHotTipsUsed[[#This Row],[TipperID]],"/",zHotTipsUsed[[#This Row],[RoundNum]])</f>
        <v>295/0</v>
      </c>
    </row>
    <row r="98" spans="1:6" hidden="1" x14ac:dyDescent="0.35">
      <c r="A98" t="s">
        <v>781</v>
      </c>
      <c r="B98" t="s">
        <v>860</v>
      </c>
      <c r="C98">
        <v>103</v>
      </c>
      <c r="D98">
        <v>0</v>
      </c>
      <c r="E98">
        <v>6</v>
      </c>
      <c r="F98" t="str">
        <f>_xlfn.CONCAT(zHotTipsUsed[[#This Row],[TipperID]],"/",zHotTipsUsed[[#This Row],[RoundNum]])</f>
        <v>103/0</v>
      </c>
    </row>
    <row r="99" spans="1:6" hidden="1" x14ac:dyDescent="0.35">
      <c r="A99" t="s">
        <v>781</v>
      </c>
      <c r="B99" t="s">
        <v>860</v>
      </c>
      <c r="C99">
        <v>108</v>
      </c>
      <c r="D99">
        <v>0</v>
      </c>
      <c r="E99">
        <v>17</v>
      </c>
      <c r="F99" t="str">
        <f>_xlfn.CONCAT(zHotTipsUsed[[#This Row],[TipperID]],"/",zHotTipsUsed[[#This Row],[RoundNum]])</f>
        <v>108/0</v>
      </c>
    </row>
    <row r="100" spans="1:6" hidden="1" x14ac:dyDescent="0.35">
      <c r="A100" t="s">
        <v>781</v>
      </c>
      <c r="B100" t="s">
        <v>860</v>
      </c>
      <c r="C100">
        <v>52</v>
      </c>
      <c r="D100">
        <v>0</v>
      </c>
      <c r="E100">
        <v>17</v>
      </c>
      <c r="F100" t="str">
        <f>_xlfn.CONCAT(zHotTipsUsed[[#This Row],[TipperID]],"/",zHotTipsUsed[[#This Row],[RoundNum]])</f>
        <v>52/0</v>
      </c>
    </row>
    <row r="101" spans="1:6" hidden="1" x14ac:dyDescent="0.35">
      <c r="A101" t="s">
        <v>781</v>
      </c>
      <c r="B101" t="s">
        <v>860</v>
      </c>
      <c r="C101">
        <v>291</v>
      </c>
      <c r="D101">
        <v>0</v>
      </c>
      <c r="E101">
        <v>8</v>
      </c>
      <c r="F101" t="str">
        <f>_xlfn.CONCAT(zHotTipsUsed[[#This Row],[TipperID]],"/",zHotTipsUsed[[#This Row],[RoundNum]])</f>
        <v>291/0</v>
      </c>
    </row>
    <row r="102" spans="1:6" hidden="1" x14ac:dyDescent="0.35">
      <c r="A102" t="s">
        <v>781</v>
      </c>
      <c r="B102" t="s">
        <v>860</v>
      </c>
      <c r="C102">
        <v>45</v>
      </c>
      <c r="D102">
        <v>0</v>
      </c>
      <c r="E102">
        <v>9</v>
      </c>
      <c r="F102" t="str">
        <f>_xlfn.CONCAT(zHotTipsUsed[[#This Row],[TipperID]],"/",zHotTipsUsed[[#This Row],[RoundNum]])</f>
        <v>45/0</v>
      </c>
    </row>
    <row r="103" spans="1:6" hidden="1" x14ac:dyDescent="0.35">
      <c r="A103" t="s">
        <v>781</v>
      </c>
      <c r="B103" t="s">
        <v>860</v>
      </c>
      <c r="C103">
        <v>287</v>
      </c>
      <c r="D103">
        <v>0</v>
      </c>
      <c r="E103">
        <v>17</v>
      </c>
      <c r="F103" t="str">
        <f>_xlfn.CONCAT(zHotTipsUsed[[#This Row],[TipperID]],"/",zHotTipsUsed[[#This Row],[RoundNum]])</f>
        <v>287/0</v>
      </c>
    </row>
    <row r="104" spans="1:6" hidden="1" x14ac:dyDescent="0.35">
      <c r="A104" t="s">
        <v>781</v>
      </c>
      <c r="B104" t="s">
        <v>860</v>
      </c>
      <c r="C104">
        <v>49</v>
      </c>
      <c r="D104">
        <v>0</v>
      </c>
      <c r="E104">
        <v>17</v>
      </c>
      <c r="F104" t="str">
        <f>_xlfn.CONCAT(zHotTipsUsed[[#This Row],[TipperID]],"/",zHotTipsUsed[[#This Row],[RoundNum]])</f>
        <v>49/0</v>
      </c>
    </row>
    <row r="105" spans="1:6" hidden="1" x14ac:dyDescent="0.35">
      <c r="A105" t="s">
        <v>781</v>
      </c>
      <c r="B105" t="s">
        <v>860</v>
      </c>
      <c r="C105">
        <v>292</v>
      </c>
      <c r="D105">
        <v>0</v>
      </c>
      <c r="E105">
        <v>17</v>
      </c>
      <c r="F105" t="str">
        <f>_xlfn.CONCAT(zHotTipsUsed[[#This Row],[TipperID]],"/",zHotTipsUsed[[#This Row],[RoundNum]])</f>
        <v>292/0</v>
      </c>
    </row>
    <row r="106" spans="1:6" hidden="1" x14ac:dyDescent="0.35">
      <c r="A106" t="s">
        <v>781</v>
      </c>
      <c r="B106" t="s">
        <v>860</v>
      </c>
      <c r="C106">
        <v>268</v>
      </c>
      <c r="D106">
        <v>0</v>
      </c>
      <c r="E106">
        <v>8</v>
      </c>
      <c r="F106" t="str">
        <f>_xlfn.CONCAT(zHotTipsUsed[[#This Row],[TipperID]],"/",zHotTipsUsed[[#This Row],[RoundNum]])</f>
        <v>268/0</v>
      </c>
    </row>
    <row r="107" spans="1:6" hidden="1" x14ac:dyDescent="0.35">
      <c r="A107" t="s">
        <v>781</v>
      </c>
      <c r="B107" t="s">
        <v>860</v>
      </c>
      <c r="C107">
        <v>263</v>
      </c>
      <c r="D107">
        <v>0</v>
      </c>
      <c r="E107">
        <v>8</v>
      </c>
      <c r="F107" t="str">
        <f>_xlfn.CONCAT(zHotTipsUsed[[#This Row],[TipperID]],"/",zHotTipsUsed[[#This Row],[RoundNum]])</f>
        <v>263/0</v>
      </c>
    </row>
    <row r="108" spans="1:6" hidden="1" x14ac:dyDescent="0.35">
      <c r="A108" t="s">
        <v>781</v>
      </c>
      <c r="B108" t="s">
        <v>860</v>
      </c>
      <c r="C108">
        <v>247</v>
      </c>
      <c r="D108">
        <v>0</v>
      </c>
      <c r="E108">
        <v>8</v>
      </c>
      <c r="F108" t="str">
        <f>_xlfn.CONCAT(zHotTipsUsed[[#This Row],[TipperID]],"/",zHotTipsUsed[[#This Row],[RoundNum]])</f>
        <v>247/0</v>
      </c>
    </row>
    <row r="109" spans="1:6" hidden="1" x14ac:dyDescent="0.35">
      <c r="A109" t="s">
        <v>781</v>
      </c>
      <c r="B109" t="s">
        <v>860</v>
      </c>
      <c r="C109">
        <v>276</v>
      </c>
      <c r="D109">
        <v>0</v>
      </c>
      <c r="E109">
        <v>8</v>
      </c>
      <c r="F109" t="str">
        <f>_xlfn.CONCAT(zHotTipsUsed[[#This Row],[TipperID]],"/",zHotTipsUsed[[#This Row],[RoundNum]])</f>
        <v>276/0</v>
      </c>
    </row>
    <row r="110" spans="1:6" hidden="1" x14ac:dyDescent="0.35">
      <c r="A110" t="s">
        <v>781</v>
      </c>
      <c r="B110" t="s">
        <v>860</v>
      </c>
      <c r="C110">
        <v>303</v>
      </c>
      <c r="D110">
        <v>0</v>
      </c>
      <c r="E110">
        <v>8</v>
      </c>
      <c r="F110" t="str">
        <f>_xlfn.CONCAT(zHotTipsUsed[[#This Row],[TipperID]],"/",zHotTipsUsed[[#This Row],[RoundNum]])</f>
        <v>303/0</v>
      </c>
    </row>
    <row r="111" spans="1:6" hidden="1" x14ac:dyDescent="0.35">
      <c r="A111" t="s">
        <v>781</v>
      </c>
      <c r="B111" t="s">
        <v>860</v>
      </c>
      <c r="C111">
        <v>246</v>
      </c>
      <c r="D111">
        <v>0</v>
      </c>
      <c r="E111">
        <v>6</v>
      </c>
      <c r="F111" t="str">
        <f>_xlfn.CONCAT(zHotTipsUsed[[#This Row],[TipperID]],"/",zHotTipsUsed[[#This Row],[RoundNum]])</f>
        <v>246/0</v>
      </c>
    </row>
    <row r="112" spans="1:6" hidden="1" x14ac:dyDescent="0.35">
      <c r="A112" t="s">
        <v>781</v>
      </c>
      <c r="B112" t="s">
        <v>860</v>
      </c>
      <c r="C112">
        <v>116</v>
      </c>
      <c r="D112">
        <v>0</v>
      </c>
      <c r="E112">
        <v>8</v>
      </c>
      <c r="F112" t="str">
        <f>_xlfn.CONCAT(zHotTipsUsed[[#This Row],[TipperID]],"/",zHotTipsUsed[[#This Row],[RoundNum]])</f>
        <v>116/0</v>
      </c>
    </row>
    <row r="113" spans="1:6" hidden="1" x14ac:dyDescent="0.35">
      <c r="A113" t="s">
        <v>781</v>
      </c>
      <c r="B113" t="s">
        <v>860</v>
      </c>
      <c r="C113">
        <v>258</v>
      </c>
      <c r="D113">
        <v>0</v>
      </c>
      <c r="E113">
        <v>8</v>
      </c>
      <c r="F113" t="str">
        <f>_xlfn.CONCAT(zHotTipsUsed[[#This Row],[TipperID]],"/",zHotTipsUsed[[#This Row],[RoundNum]])</f>
        <v>258/0</v>
      </c>
    </row>
    <row r="114" spans="1:6" hidden="1" x14ac:dyDescent="0.35">
      <c r="A114" t="s">
        <v>781</v>
      </c>
      <c r="B114" t="s">
        <v>860</v>
      </c>
      <c r="C114">
        <v>227</v>
      </c>
      <c r="D114">
        <v>0</v>
      </c>
      <c r="E114">
        <v>17</v>
      </c>
      <c r="F114" t="str">
        <f>_xlfn.CONCAT(zHotTipsUsed[[#This Row],[TipperID]],"/",zHotTipsUsed[[#This Row],[RoundNum]])</f>
        <v>227/0</v>
      </c>
    </row>
    <row r="115" spans="1:6" hidden="1" x14ac:dyDescent="0.35">
      <c r="A115" t="s">
        <v>781</v>
      </c>
      <c r="B115" t="s">
        <v>860</v>
      </c>
      <c r="C115">
        <v>66</v>
      </c>
      <c r="D115">
        <v>0</v>
      </c>
      <c r="E115">
        <v>18</v>
      </c>
      <c r="F115" t="str">
        <f>_xlfn.CONCAT(zHotTipsUsed[[#This Row],[TipperID]],"/",zHotTipsUsed[[#This Row],[RoundNum]])</f>
        <v>66/0</v>
      </c>
    </row>
    <row r="116" spans="1:6" hidden="1" x14ac:dyDescent="0.35">
      <c r="A116" t="s">
        <v>781</v>
      </c>
      <c r="B116" t="s">
        <v>860</v>
      </c>
      <c r="C116">
        <v>61</v>
      </c>
      <c r="D116">
        <v>0</v>
      </c>
      <c r="E116">
        <v>8</v>
      </c>
      <c r="F116" t="str">
        <f>_xlfn.CONCAT(zHotTipsUsed[[#This Row],[TipperID]],"/",zHotTipsUsed[[#This Row],[RoundNum]])</f>
        <v>61/0</v>
      </c>
    </row>
    <row r="117" spans="1:6" hidden="1" x14ac:dyDescent="0.35">
      <c r="A117" t="s">
        <v>781</v>
      </c>
      <c r="B117" t="s">
        <v>860</v>
      </c>
      <c r="C117">
        <v>141</v>
      </c>
      <c r="D117">
        <v>0</v>
      </c>
      <c r="E117">
        <v>6</v>
      </c>
      <c r="F117" t="str">
        <f>_xlfn.CONCAT(zHotTipsUsed[[#This Row],[TipperID]],"/",zHotTipsUsed[[#This Row],[RoundNum]])</f>
        <v>141/0</v>
      </c>
    </row>
    <row r="118" spans="1:6" hidden="1" x14ac:dyDescent="0.35">
      <c r="A118" t="s">
        <v>781</v>
      </c>
      <c r="B118" t="s">
        <v>860</v>
      </c>
      <c r="C118">
        <v>264</v>
      </c>
      <c r="D118">
        <v>0</v>
      </c>
      <c r="E118">
        <v>8</v>
      </c>
      <c r="F118" t="str">
        <f>_xlfn.CONCAT(zHotTipsUsed[[#This Row],[TipperID]],"/",zHotTipsUsed[[#This Row],[RoundNum]])</f>
        <v>264/0</v>
      </c>
    </row>
    <row r="119" spans="1:6" hidden="1" x14ac:dyDescent="0.35">
      <c r="A119" t="s">
        <v>781</v>
      </c>
      <c r="B119" t="s">
        <v>860</v>
      </c>
      <c r="C119">
        <v>290</v>
      </c>
      <c r="D119">
        <v>0</v>
      </c>
      <c r="E119">
        <v>8</v>
      </c>
      <c r="F119" t="str">
        <f>_xlfn.CONCAT(zHotTipsUsed[[#This Row],[TipperID]],"/",zHotTipsUsed[[#This Row],[RoundNum]])</f>
        <v>290/0</v>
      </c>
    </row>
    <row r="120" spans="1:6" hidden="1" x14ac:dyDescent="0.35">
      <c r="A120" t="s">
        <v>781</v>
      </c>
      <c r="B120" t="s">
        <v>860</v>
      </c>
      <c r="C120">
        <v>34</v>
      </c>
      <c r="D120">
        <v>0</v>
      </c>
      <c r="E120">
        <v>8</v>
      </c>
      <c r="F120" t="str">
        <f>_xlfn.CONCAT(zHotTipsUsed[[#This Row],[TipperID]],"/",zHotTipsUsed[[#This Row],[RoundNum]])</f>
        <v>34/0</v>
      </c>
    </row>
    <row r="121" spans="1:6" hidden="1" x14ac:dyDescent="0.35">
      <c r="A121" t="s">
        <v>781</v>
      </c>
      <c r="B121" t="s">
        <v>860</v>
      </c>
      <c r="C121">
        <v>97</v>
      </c>
      <c r="D121">
        <v>0</v>
      </c>
      <c r="E121">
        <v>17</v>
      </c>
      <c r="F121" t="str">
        <f>_xlfn.CONCAT(zHotTipsUsed[[#This Row],[TipperID]],"/",zHotTipsUsed[[#This Row],[RoundNum]])</f>
        <v>97/0</v>
      </c>
    </row>
    <row r="122" spans="1:6" hidden="1" x14ac:dyDescent="0.35">
      <c r="A122" t="s">
        <v>781</v>
      </c>
      <c r="B122" t="s">
        <v>860</v>
      </c>
      <c r="C122">
        <v>256</v>
      </c>
      <c r="D122">
        <v>0</v>
      </c>
      <c r="E122">
        <v>17</v>
      </c>
      <c r="F122" t="str">
        <f>_xlfn.CONCAT(zHotTipsUsed[[#This Row],[TipperID]],"/",zHotTipsUsed[[#This Row],[RoundNum]])</f>
        <v>256/0</v>
      </c>
    </row>
    <row r="123" spans="1:6" hidden="1" x14ac:dyDescent="0.35">
      <c r="A123" t="s">
        <v>781</v>
      </c>
      <c r="B123" t="s">
        <v>860</v>
      </c>
      <c r="C123">
        <v>83</v>
      </c>
      <c r="D123">
        <v>0</v>
      </c>
      <c r="E123">
        <v>11</v>
      </c>
      <c r="F123" t="str">
        <f>_xlfn.CONCAT(zHotTipsUsed[[#This Row],[TipperID]],"/",zHotTipsUsed[[#This Row],[RoundNum]])</f>
        <v>83/0</v>
      </c>
    </row>
    <row r="124" spans="1:6" hidden="1" x14ac:dyDescent="0.35">
      <c r="A124" t="s">
        <v>781</v>
      </c>
      <c r="B124" t="s">
        <v>860</v>
      </c>
      <c r="C124">
        <v>215</v>
      </c>
      <c r="D124">
        <v>0</v>
      </c>
      <c r="E124">
        <v>6</v>
      </c>
      <c r="F124" t="str">
        <f>_xlfn.CONCAT(zHotTipsUsed[[#This Row],[TipperID]],"/",zHotTipsUsed[[#This Row],[RoundNum]])</f>
        <v>215/0</v>
      </c>
    </row>
    <row r="125" spans="1:6" hidden="1" x14ac:dyDescent="0.35">
      <c r="A125" t="s">
        <v>781</v>
      </c>
      <c r="B125" t="s">
        <v>860</v>
      </c>
      <c r="C125">
        <v>22</v>
      </c>
      <c r="D125">
        <v>0</v>
      </c>
      <c r="E125">
        <v>8</v>
      </c>
      <c r="F125" t="str">
        <f>_xlfn.CONCAT(zHotTipsUsed[[#This Row],[TipperID]],"/",zHotTipsUsed[[#This Row],[RoundNum]])</f>
        <v>22/0</v>
      </c>
    </row>
    <row r="126" spans="1:6" hidden="1" x14ac:dyDescent="0.35">
      <c r="A126" t="s">
        <v>781</v>
      </c>
      <c r="B126" t="s">
        <v>860</v>
      </c>
      <c r="C126">
        <v>185</v>
      </c>
      <c r="D126">
        <v>0</v>
      </c>
      <c r="E126">
        <v>11</v>
      </c>
      <c r="F126" t="str">
        <f>_xlfn.CONCAT(zHotTipsUsed[[#This Row],[TipperID]],"/",zHotTipsUsed[[#This Row],[RoundNum]])</f>
        <v>185/0</v>
      </c>
    </row>
    <row r="127" spans="1:6" hidden="1" x14ac:dyDescent="0.35">
      <c r="A127" t="s">
        <v>781</v>
      </c>
      <c r="B127" t="s">
        <v>860</v>
      </c>
      <c r="C127">
        <v>96</v>
      </c>
      <c r="D127">
        <v>0</v>
      </c>
      <c r="E127">
        <v>8</v>
      </c>
      <c r="F127" t="str">
        <f>_xlfn.CONCAT(zHotTipsUsed[[#This Row],[TipperID]],"/",zHotTipsUsed[[#This Row],[RoundNum]])</f>
        <v>96/0</v>
      </c>
    </row>
    <row r="128" spans="1:6" hidden="1" x14ac:dyDescent="0.35">
      <c r="A128" t="s">
        <v>781</v>
      </c>
      <c r="B128" t="s">
        <v>860</v>
      </c>
      <c r="C128">
        <v>59</v>
      </c>
      <c r="D128">
        <v>0</v>
      </c>
      <c r="E128">
        <v>6</v>
      </c>
      <c r="F128" t="str">
        <f>_xlfn.CONCAT(zHotTipsUsed[[#This Row],[TipperID]],"/",zHotTipsUsed[[#This Row],[RoundNum]])</f>
        <v>59/0</v>
      </c>
    </row>
    <row r="129" spans="1:6" hidden="1" x14ac:dyDescent="0.35">
      <c r="A129" t="s">
        <v>781</v>
      </c>
      <c r="B129" t="s">
        <v>860</v>
      </c>
      <c r="C129">
        <v>313</v>
      </c>
      <c r="D129">
        <v>0</v>
      </c>
      <c r="E129">
        <v>17</v>
      </c>
      <c r="F129" t="str">
        <f>_xlfn.CONCAT(zHotTipsUsed[[#This Row],[TipperID]],"/",zHotTipsUsed[[#This Row],[RoundNum]])</f>
        <v>313/0</v>
      </c>
    </row>
    <row r="130" spans="1:6" hidden="1" x14ac:dyDescent="0.35">
      <c r="A130" t="s">
        <v>781</v>
      </c>
      <c r="B130" t="s">
        <v>860</v>
      </c>
      <c r="C130">
        <v>58</v>
      </c>
      <c r="D130">
        <v>0</v>
      </c>
      <c r="E130">
        <v>6</v>
      </c>
      <c r="F130" t="str">
        <f>_xlfn.CONCAT(zHotTipsUsed[[#This Row],[TipperID]],"/",zHotTipsUsed[[#This Row],[RoundNum]])</f>
        <v>58/0</v>
      </c>
    </row>
    <row r="131" spans="1:6" hidden="1" x14ac:dyDescent="0.35">
      <c r="A131" t="s">
        <v>781</v>
      </c>
      <c r="B131" t="s">
        <v>860</v>
      </c>
      <c r="C131">
        <v>104</v>
      </c>
      <c r="D131">
        <v>0</v>
      </c>
      <c r="E131">
        <v>8</v>
      </c>
      <c r="F131" t="str">
        <f>_xlfn.CONCAT(zHotTipsUsed[[#This Row],[TipperID]],"/",zHotTipsUsed[[#This Row],[RoundNum]])</f>
        <v>104/0</v>
      </c>
    </row>
    <row r="132" spans="1:6" hidden="1" x14ac:dyDescent="0.35">
      <c r="A132" t="s">
        <v>781</v>
      </c>
      <c r="B132" t="s">
        <v>860</v>
      </c>
      <c r="C132">
        <v>85</v>
      </c>
      <c r="D132">
        <v>0</v>
      </c>
      <c r="E132">
        <v>0</v>
      </c>
      <c r="F132" t="str">
        <f>_xlfn.CONCAT(zHotTipsUsed[[#This Row],[TipperID]],"/",zHotTipsUsed[[#This Row],[RoundNum]])</f>
        <v>85/0</v>
      </c>
    </row>
    <row r="133" spans="1:6" hidden="1" x14ac:dyDescent="0.35">
      <c r="A133" t="s">
        <v>781</v>
      </c>
      <c r="B133" t="s">
        <v>860</v>
      </c>
      <c r="C133">
        <v>136</v>
      </c>
      <c r="D133">
        <v>0</v>
      </c>
      <c r="E133">
        <v>17</v>
      </c>
      <c r="F133" t="str">
        <f>_xlfn.CONCAT(zHotTipsUsed[[#This Row],[TipperID]],"/",zHotTipsUsed[[#This Row],[RoundNum]])</f>
        <v>136/0</v>
      </c>
    </row>
    <row r="134" spans="1:6" hidden="1" x14ac:dyDescent="0.35">
      <c r="A134" t="s">
        <v>781</v>
      </c>
      <c r="B134" t="s">
        <v>860</v>
      </c>
      <c r="C134">
        <v>11</v>
      </c>
      <c r="D134">
        <v>0</v>
      </c>
      <c r="E134">
        <v>0</v>
      </c>
      <c r="F134" t="str">
        <f>_xlfn.CONCAT(zHotTipsUsed[[#This Row],[TipperID]],"/",zHotTipsUsed[[#This Row],[RoundNum]])</f>
        <v>11/0</v>
      </c>
    </row>
    <row r="135" spans="1:6" hidden="1" x14ac:dyDescent="0.35">
      <c r="A135" t="s">
        <v>781</v>
      </c>
      <c r="B135" t="s">
        <v>860</v>
      </c>
      <c r="C135">
        <v>41</v>
      </c>
      <c r="D135">
        <v>0</v>
      </c>
      <c r="E135">
        <v>0</v>
      </c>
      <c r="F135" t="str">
        <f>_xlfn.CONCAT(zHotTipsUsed[[#This Row],[TipperID]],"/",zHotTipsUsed[[#This Row],[RoundNum]])</f>
        <v>41/0</v>
      </c>
    </row>
    <row r="136" spans="1:6" hidden="1" x14ac:dyDescent="0.35">
      <c r="A136" t="s">
        <v>781</v>
      </c>
      <c r="B136" t="s">
        <v>860</v>
      </c>
      <c r="C136">
        <v>62</v>
      </c>
      <c r="D136">
        <v>0</v>
      </c>
      <c r="E136">
        <v>0</v>
      </c>
      <c r="F136" t="str">
        <f>_xlfn.CONCAT(zHotTipsUsed[[#This Row],[TipperID]],"/",zHotTipsUsed[[#This Row],[RoundNum]])</f>
        <v>62/0</v>
      </c>
    </row>
    <row r="137" spans="1:6" hidden="1" x14ac:dyDescent="0.35">
      <c r="A137" t="s">
        <v>781</v>
      </c>
      <c r="B137" t="s">
        <v>860</v>
      </c>
      <c r="C137">
        <v>81</v>
      </c>
      <c r="D137">
        <v>0</v>
      </c>
      <c r="E137">
        <v>0</v>
      </c>
      <c r="F137" t="str">
        <f>_xlfn.CONCAT(zHotTipsUsed[[#This Row],[TipperID]],"/",zHotTipsUsed[[#This Row],[RoundNum]])</f>
        <v>81/0</v>
      </c>
    </row>
    <row r="138" spans="1:6" hidden="1" x14ac:dyDescent="0.35">
      <c r="A138" t="s">
        <v>781</v>
      </c>
      <c r="B138" t="s">
        <v>860</v>
      </c>
      <c r="C138">
        <v>110</v>
      </c>
      <c r="D138">
        <v>0</v>
      </c>
      <c r="E138">
        <v>0</v>
      </c>
      <c r="F138" t="str">
        <f>_xlfn.CONCAT(zHotTipsUsed[[#This Row],[TipperID]],"/",zHotTipsUsed[[#This Row],[RoundNum]])</f>
        <v>110/0</v>
      </c>
    </row>
    <row r="139" spans="1:6" hidden="1" x14ac:dyDescent="0.35">
      <c r="A139" t="s">
        <v>781</v>
      </c>
      <c r="B139" t="s">
        <v>860</v>
      </c>
      <c r="C139">
        <v>133</v>
      </c>
      <c r="D139">
        <v>0</v>
      </c>
      <c r="E139">
        <v>0</v>
      </c>
      <c r="F139" t="str">
        <f>_xlfn.CONCAT(zHotTipsUsed[[#This Row],[TipperID]],"/",zHotTipsUsed[[#This Row],[RoundNum]])</f>
        <v>133/0</v>
      </c>
    </row>
    <row r="140" spans="1:6" hidden="1" x14ac:dyDescent="0.35">
      <c r="A140" t="s">
        <v>781</v>
      </c>
      <c r="B140" t="s">
        <v>860</v>
      </c>
      <c r="C140">
        <v>140</v>
      </c>
      <c r="D140">
        <v>0</v>
      </c>
      <c r="E140">
        <v>0</v>
      </c>
      <c r="F140" t="str">
        <f>_xlfn.CONCAT(zHotTipsUsed[[#This Row],[TipperID]],"/",zHotTipsUsed[[#This Row],[RoundNum]])</f>
        <v>140/0</v>
      </c>
    </row>
    <row r="141" spans="1:6" hidden="1" x14ac:dyDescent="0.35">
      <c r="A141" t="s">
        <v>781</v>
      </c>
      <c r="B141" t="s">
        <v>860</v>
      </c>
      <c r="C141">
        <v>152</v>
      </c>
      <c r="D141">
        <v>0</v>
      </c>
      <c r="E141">
        <v>0</v>
      </c>
      <c r="F141" t="str">
        <f>_xlfn.CONCAT(zHotTipsUsed[[#This Row],[TipperID]],"/",zHotTipsUsed[[#This Row],[RoundNum]])</f>
        <v>152/0</v>
      </c>
    </row>
    <row r="142" spans="1:6" hidden="1" x14ac:dyDescent="0.35">
      <c r="A142" t="s">
        <v>781</v>
      </c>
      <c r="B142" t="s">
        <v>860</v>
      </c>
      <c r="C142">
        <v>180</v>
      </c>
      <c r="D142">
        <v>0</v>
      </c>
      <c r="E142">
        <v>0</v>
      </c>
      <c r="F142" t="str">
        <f>_xlfn.CONCAT(zHotTipsUsed[[#This Row],[TipperID]],"/",zHotTipsUsed[[#This Row],[RoundNum]])</f>
        <v>180/0</v>
      </c>
    </row>
    <row r="143" spans="1:6" hidden="1" x14ac:dyDescent="0.35">
      <c r="A143" t="s">
        <v>781</v>
      </c>
      <c r="B143" t="s">
        <v>860</v>
      </c>
      <c r="C143">
        <v>190</v>
      </c>
      <c r="D143">
        <v>0</v>
      </c>
      <c r="E143">
        <v>0</v>
      </c>
      <c r="F143" t="str">
        <f>_xlfn.CONCAT(zHotTipsUsed[[#This Row],[TipperID]],"/",zHotTipsUsed[[#This Row],[RoundNum]])</f>
        <v>190/0</v>
      </c>
    </row>
    <row r="144" spans="1:6" hidden="1" x14ac:dyDescent="0.35">
      <c r="A144" t="s">
        <v>781</v>
      </c>
      <c r="B144" t="s">
        <v>860</v>
      </c>
      <c r="C144">
        <v>191</v>
      </c>
      <c r="D144">
        <v>0</v>
      </c>
      <c r="E144">
        <v>0</v>
      </c>
      <c r="F144" t="str">
        <f>_xlfn.CONCAT(zHotTipsUsed[[#This Row],[TipperID]],"/",zHotTipsUsed[[#This Row],[RoundNum]])</f>
        <v>191/0</v>
      </c>
    </row>
    <row r="145" spans="1:6" hidden="1" x14ac:dyDescent="0.35">
      <c r="A145" t="s">
        <v>781</v>
      </c>
      <c r="B145" t="s">
        <v>860</v>
      </c>
      <c r="C145">
        <v>211</v>
      </c>
      <c r="D145">
        <v>0</v>
      </c>
      <c r="E145">
        <v>0</v>
      </c>
      <c r="F145" t="str">
        <f>_xlfn.CONCAT(zHotTipsUsed[[#This Row],[TipperID]],"/",zHotTipsUsed[[#This Row],[RoundNum]])</f>
        <v>211/0</v>
      </c>
    </row>
    <row r="146" spans="1:6" hidden="1" x14ac:dyDescent="0.35">
      <c r="A146" t="s">
        <v>781</v>
      </c>
      <c r="B146" t="s">
        <v>860</v>
      </c>
      <c r="C146">
        <v>218</v>
      </c>
      <c r="D146">
        <v>0</v>
      </c>
      <c r="E146">
        <v>0</v>
      </c>
      <c r="F146" t="str">
        <f>_xlfn.CONCAT(zHotTipsUsed[[#This Row],[TipperID]],"/",zHotTipsUsed[[#This Row],[RoundNum]])</f>
        <v>218/0</v>
      </c>
    </row>
    <row r="147" spans="1:6" hidden="1" x14ac:dyDescent="0.35">
      <c r="A147" t="s">
        <v>781</v>
      </c>
      <c r="B147" t="s">
        <v>860</v>
      </c>
      <c r="C147">
        <v>228</v>
      </c>
      <c r="D147">
        <v>0</v>
      </c>
      <c r="E147">
        <v>0</v>
      </c>
      <c r="F147" t="str">
        <f>_xlfn.CONCAT(zHotTipsUsed[[#This Row],[TipperID]],"/",zHotTipsUsed[[#This Row],[RoundNum]])</f>
        <v>228/0</v>
      </c>
    </row>
    <row r="148" spans="1:6" hidden="1" x14ac:dyDescent="0.35">
      <c r="A148" t="s">
        <v>781</v>
      </c>
      <c r="B148" t="s">
        <v>860</v>
      </c>
      <c r="C148">
        <v>229</v>
      </c>
      <c r="D148">
        <v>0</v>
      </c>
      <c r="E148">
        <v>0</v>
      </c>
      <c r="F148" t="str">
        <f>_xlfn.CONCAT(zHotTipsUsed[[#This Row],[TipperID]],"/",zHotTipsUsed[[#This Row],[RoundNum]])</f>
        <v>229/0</v>
      </c>
    </row>
    <row r="149" spans="1:6" hidden="1" x14ac:dyDescent="0.35">
      <c r="A149" t="s">
        <v>781</v>
      </c>
      <c r="B149" t="s">
        <v>860</v>
      </c>
      <c r="C149">
        <v>243</v>
      </c>
      <c r="D149">
        <v>0</v>
      </c>
      <c r="E149">
        <v>0</v>
      </c>
      <c r="F149" t="str">
        <f>_xlfn.CONCAT(zHotTipsUsed[[#This Row],[TipperID]],"/",zHotTipsUsed[[#This Row],[RoundNum]])</f>
        <v>243/0</v>
      </c>
    </row>
    <row r="150" spans="1:6" hidden="1" x14ac:dyDescent="0.35">
      <c r="A150" t="s">
        <v>781</v>
      </c>
      <c r="B150" t="s">
        <v>860</v>
      </c>
      <c r="C150">
        <v>271</v>
      </c>
      <c r="D150">
        <v>0</v>
      </c>
      <c r="E150">
        <v>0</v>
      </c>
      <c r="F150" t="str">
        <f>_xlfn.CONCAT(zHotTipsUsed[[#This Row],[TipperID]],"/",zHotTipsUsed[[#This Row],[RoundNum]])</f>
        <v>271/0</v>
      </c>
    </row>
    <row r="151" spans="1:6" hidden="1" x14ac:dyDescent="0.35">
      <c r="A151" t="s">
        <v>781</v>
      </c>
      <c r="B151" t="s">
        <v>860</v>
      </c>
      <c r="C151">
        <v>272</v>
      </c>
      <c r="D151">
        <v>0</v>
      </c>
      <c r="E151">
        <v>0</v>
      </c>
      <c r="F151" t="str">
        <f>_xlfn.CONCAT(zHotTipsUsed[[#This Row],[TipperID]],"/",zHotTipsUsed[[#This Row],[RoundNum]])</f>
        <v>272/0</v>
      </c>
    </row>
    <row r="152" spans="1:6" hidden="1" x14ac:dyDescent="0.35">
      <c r="A152" t="s">
        <v>781</v>
      </c>
      <c r="B152" t="s">
        <v>860</v>
      </c>
      <c r="C152">
        <v>278</v>
      </c>
      <c r="D152">
        <v>0</v>
      </c>
      <c r="E152">
        <v>0</v>
      </c>
      <c r="F152" t="str">
        <f>_xlfn.CONCAT(zHotTipsUsed[[#This Row],[TipperID]],"/",zHotTipsUsed[[#This Row],[RoundNum]])</f>
        <v>278/0</v>
      </c>
    </row>
    <row r="153" spans="1:6" hidden="1" x14ac:dyDescent="0.35">
      <c r="A153" t="s">
        <v>781</v>
      </c>
      <c r="B153" t="s">
        <v>860</v>
      </c>
      <c r="C153">
        <v>283</v>
      </c>
      <c r="D153">
        <v>0</v>
      </c>
      <c r="E153">
        <v>0</v>
      </c>
      <c r="F153" t="str">
        <f>_xlfn.CONCAT(zHotTipsUsed[[#This Row],[TipperID]],"/",zHotTipsUsed[[#This Row],[RoundNum]])</f>
        <v>283/0</v>
      </c>
    </row>
    <row r="154" spans="1:6" hidden="1" x14ac:dyDescent="0.35">
      <c r="A154" t="s">
        <v>781</v>
      </c>
      <c r="B154" t="s">
        <v>860</v>
      </c>
      <c r="C154">
        <v>288</v>
      </c>
      <c r="D154">
        <v>0</v>
      </c>
      <c r="E154">
        <v>0</v>
      </c>
      <c r="F154" t="str">
        <f>_xlfn.CONCAT(zHotTipsUsed[[#This Row],[TipperID]],"/",zHotTipsUsed[[#This Row],[RoundNum]])</f>
        <v>288/0</v>
      </c>
    </row>
    <row r="155" spans="1:6" hidden="1" x14ac:dyDescent="0.35">
      <c r="A155" t="s">
        <v>781</v>
      </c>
      <c r="B155" t="s">
        <v>860</v>
      </c>
      <c r="C155">
        <v>293</v>
      </c>
      <c r="D155">
        <v>0</v>
      </c>
      <c r="E155">
        <v>0</v>
      </c>
      <c r="F155" t="str">
        <f>_xlfn.CONCAT(zHotTipsUsed[[#This Row],[TipperID]],"/",zHotTipsUsed[[#This Row],[RoundNum]])</f>
        <v>293/0</v>
      </c>
    </row>
    <row r="156" spans="1:6" hidden="1" x14ac:dyDescent="0.35">
      <c r="A156" t="s">
        <v>781</v>
      </c>
      <c r="B156" t="s">
        <v>860</v>
      </c>
      <c r="C156">
        <v>294</v>
      </c>
      <c r="D156">
        <v>0</v>
      </c>
      <c r="E156">
        <v>0</v>
      </c>
      <c r="F156" t="str">
        <f>_xlfn.CONCAT(zHotTipsUsed[[#This Row],[TipperID]],"/",zHotTipsUsed[[#This Row],[RoundNum]])</f>
        <v>294/0</v>
      </c>
    </row>
    <row r="157" spans="1:6" hidden="1" x14ac:dyDescent="0.35">
      <c r="A157" t="s">
        <v>781</v>
      </c>
      <c r="B157" t="s">
        <v>860</v>
      </c>
      <c r="C157">
        <v>300</v>
      </c>
      <c r="D157">
        <v>0</v>
      </c>
      <c r="E157">
        <v>0</v>
      </c>
      <c r="F157" t="str">
        <f>_xlfn.CONCAT(zHotTipsUsed[[#This Row],[TipperID]],"/",zHotTipsUsed[[#This Row],[RoundNum]])</f>
        <v>300/0</v>
      </c>
    </row>
    <row r="158" spans="1:6" hidden="1" x14ac:dyDescent="0.35">
      <c r="A158" t="s">
        <v>781</v>
      </c>
      <c r="B158" t="s">
        <v>860</v>
      </c>
      <c r="C158">
        <v>314</v>
      </c>
      <c r="D158">
        <v>0</v>
      </c>
      <c r="E158">
        <v>0</v>
      </c>
      <c r="F158" t="str">
        <f>_xlfn.CONCAT(zHotTipsUsed[[#This Row],[TipperID]],"/",zHotTipsUsed[[#This Row],[RoundNum]])</f>
        <v>314/0</v>
      </c>
    </row>
    <row r="159" spans="1:6" hidden="1" x14ac:dyDescent="0.35">
      <c r="A159" t="s">
        <v>781</v>
      </c>
      <c r="B159" t="s">
        <v>860</v>
      </c>
      <c r="C159">
        <v>315</v>
      </c>
      <c r="D159">
        <v>0</v>
      </c>
      <c r="E159">
        <v>0</v>
      </c>
      <c r="F159" t="str">
        <f>_xlfn.CONCAT(zHotTipsUsed[[#This Row],[TipperID]],"/",zHotTipsUsed[[#This Row],[RoundNum]])</f>
        <v>315/0</v>
      </c>
    </row>
    <row r="160" spans="1:6" hidden="1" x14ac:dyDescent="0.35">
      <c r="A160" t="s">
        <v>781</v>
      </c>
      <c r="B160" t="s">
        <v>860</v>
      </c>
      <c r="C160">
        <v>318</v>
      </c>
      <c r="D160">
        <v>0</v>
      </c>
      <c r="E160">
        <v>0</v>
      </c>
      <c r="F160" t="str">
        <f>_xlfn.CONCAT(zHotTipsUsed[[#This Row],[TipperID]],"/",zHotTipsUsed[[#This Row],[RoundNum]])</f>
        <v>318/0</v>
      </c>
    </row>
    <row r="161" spans="1:6" hidden="1" x14ac:dyDescent="0.35">
      <c r="A161" t="s">
        <v>781</v>
      </c>
      <c r="B161" t="s">
        <v>860</v>
      </c>
      <c r="C161">
        <v>319</v>
      </c>
      <c r="D161">
        <v>0</v>
      </c>
      <c r="E161">
        <v>0</v>
      </c>
      <c r="F161" t="str">
        <f>_xlfn.CONCAT(zHotTipsUsed[[#This Row],[TipperID]],"/",zHotTipsUsed[[#This Row],[RoundNum]])</f>
        <v>319/0</v>
      </c>
    </row>
    <row r="162" spans="1:6" hidden="1" x14ac:dyDescent="0.35">
      <c r="A162" t="s">
        <v>781</v>
      </c>
      <c r="B162" t="s">
        <v>860</v>
      </c>
      <c r="C162">
        <v>320</v>
      </c>
      <c r="D162">
        <v>0</v>
      </c>
      <c r="E162">
        <v>0</v>
      </c>
      <c r="F162" t="str">
        <f>_xlfn.CONCAT(zHotTipsUsed[[#This Row],[TipperID]],"/",zHotTipsUsed[[#This Row],[RoundNum]])</f>
        <v>320/0</v>
      </c>
    </row>
    <row r="163" spans="1:6" hidden="1" x14ac:dyDescent="0.35">
      <c r="A163" t="s">
        <v>781</v>
      </c>
      <c r="B163" t="s">
        <v>860</v>
      </c>
      <c r="C163">
        <v>23</v>
      </c>
      <c r="D163">
        <v>0</v>
      </c>
      <c r="E163">
        <v>8</v>
      </c>
      <c r="F163" t="str">
        <f>_xlfn.CONCAT(zHotTipsUsed[[#This Row],[TipperID]],"/",zHotTipsUsed[[#This Row],[RoundNum]])</f>
        <v>23/0</v>
      </c>
    </row>
    <row r="164" spans="1:6" hidden="1" x14ac:dyDescent="0.35">
      <c r="A164" t="s">
        <v>781</v>
      </c>
      <c r="B164" t="s">
        <v>860</v>
      </c>
      <c r="C164">
        <v>309</v>
      </c>
      <c r="D164">
        <v>0</v>
      </c>
      <c r="E164">
        <v>8</v>
      </c>
      <c r="F164" t="str">
        <f>_xlfn.CONCAT(zHotTipsUsed[[#This Row],[TipperID]],"/",zHotTipsUsed[[#This Row],[RoundNum]])</f>
        <v>309/0</v>
      </c>
    </row>
    <row r="165" spans="1:6" hidden="1" x14ac:dyDescent="0.35">
      <c r="A165" t="s">
        <v>781</v>
      </c>
      <c r="B165" t="s">
        <v>860</v>
      </c>
      <c r="C165">
        <v>308</v>
      </c>
      <c r="D165">
        <v>0</v>
      </c>
      <c r="E165">
        <v>16</v>
      </c>
      <c r="F165" t="str">
        <f>_xlfn.CONCAT(zHotTipsUsed[[#This Row],[TipperID]],"/",zHotTipsUsed[[#This Row],[RoundNum]])</f>
        <v>308/0</v>
      </c>
    </row>
    <row r="166" spans="1:6" hidden="1" x14ac:dyDescent="0.35">
      <c r="A166" t="s">
        <v>781</v>
      </c>
      <c r="B166" t="s">
        <v>860</v>
      </c>
      <c r="C166">
        <v>24</v>
      </c>
      <c r="D166">
        <v>0</v>
      </c>
      <c r="E166">
        <v>8</v>
      </c>
      <c r="F166" t="str">
        <f>_xlfn.CONCAT(zHotTipsUsed[[#This Row],[TipperID]],"/",zHotTipsUsed[[#This Row],[RoundNum]])</f>
        <v>24/0</v>
      </c>
    </row>
    <row r="167" spans="1:6" hidden="1" x14ac:dyDescent="0.35">
      <c r="A167" t="s">
        <v>781</v>
      </c>
      <c r="B167" t="s">
        <v>860</v>
      </c>
      <c r="C167">
        <v>46</v>
      </c>
      <c r="D167">
        <v>0</v>
      </c>
      <c r="E167">
        <v>8</v>
      </c>
      <c r="F167" t="str">
        <f>_xlfn.CONCAT(zHotTipsUsed[[#This Row],[TipperID]],"/",zHotTipsUsed[[#This Row],[RoundNum]])</f>
        <v>46/0</v>
      </c>
    </row>
    <row r="168" spans="1:6" hidden="1" x14ac:dyDescent="0.35">
      <c r="A168" t="s">
        <v>781</v>
      </c>
      <c r="B168" t="s">
        <v>860</v>
      </c>
      <c r="C168">
        <v>57</v>
      </c>
      <c r="D168">
        <v>0</v>
      </c>
      <c r="E168">
        <v>8</v>
      </c>
      <c r="F168" t="str">
        <f>_xlfn.CONCAT(zHotTipsUsed[[#This Row],[TipperID]],"/",zHotTipsUsed[[#This Row],[RoundNum]])</f>
        <v>57/0</v>
      </c>
    </row>
    <row r="169" spans="1:6" hidden="1" x14ac:dyDescent="0.35">
      <c r="A169" t="s">
        <v>781</v>
      </c>
      <c r="B169" t="s">
        <v>860</v>
      </c>
      <c r="C169">
        <v>77</v>
      </c>
      <c r="D169">
        <v>0</v>
      </c>
      <c r="E169">
        <v>8</v>
      </c>
      <c r="F169" t="str">
        <f>_xlfn.CONCAT(zHotTipsUsed[[#This Row],[TipperID]],"/",zHotTipsUsed[[#This Row],[RoundNum]])</f>
        <v>77/0</v>
      </c>
    </row>
    <row r="170" spans="1:6" hidden="1" x14ac:dyDescent="0.35">
      <c r="A170" t="s">
        <v>781</v>
      </c>
      <c r="B170" t="s">
        <v>860</v>
      </c>
      <c r="C170">
        <v>105</v>
      </c>
      <c r="D170">
        <v>0</v>
      </c>
      <c r="E170">
        <v>6</v>
      </c>
      <c r="F170" t="str">
        <f>_xlfn.CONCAT(zHotTipsUsed[[#This Row],[TipperID]],"/",zHotTipsUsed[[#This Row],[RoundNum]])</f>
        <v>105/0</v>
      </c>
    </row>
    <row r="171" spans="1:6" hidden="1" x14ac:dyDescent="0.35">
      <c r="A171" t="s">
        <v>781</v>
      </c>
      <c r="B171" t="s">
        <v>860</v>
      </c>
      <c r="C171">
        <v>307</v>
      </c>
      <c r="D171">
        <v>0</v>
      </c>
      <c r="E171">
        <v>8</v>
      </c>
      <c r="F171" t="str">
        <f>_xlfn.CONCAT(zHotTipsUsed[[#This Row],[TipperID]],"/",zHotTipsUsed[[#This Row],[RoundNum]])</f>
        <v>307/0</v>
      </c>
    </row>
    <row r="172" spans="1:6" hidden="1" x14ac:dyDescent="0.35">
      <c r="A172" t="s">
        <v>781</v>
      </c>
      <c r="B172" t="s">
        <v>860</v>
      </c>
      <c r="C172">
        <v>301</v>
      </c>
      <c r="D172">
        <v>0</v>
      </c>
      <c r="E172">
        <v>8</v>
      </c>
      <c r="F172" t="str">
        <f>_xlfn.CONCAT(zHotTipsUsed[[#This Row],[TipperID]],"/",zHotTipsUsed[[#This Row],[RoundNum]])</f>
        <v>301/0</v>
      </c>
    </row>
    <row r="173" spans="1:6" hidden="1" x14ac:dyDescent="0.35">
      <c r="A173" t="s">
        <v>781</v>
      </c>
      <c r="B173" t="s">
        <v>860</v>
      </c>
      <c r="C173">
        <v>99</v>
      </c>
      <c r="D173">
        <v>0</v>
      </c>
      <c r="E173">
        <v>18</v>
      </c>
      <c r="F173" t="str">
        <f>_xlfn.CONCAT(zHotTipsUsed[[#This Row],[TipperID]],"/",zHotTipsUsed[[#This Row],[RoundNum]])</f>
        <v>99/0</v>
      </c>
    </row>
    <row r="174" spans="1:6" hidden="1" x14ac:dyDescent="0.35">
      <c r="A174" t="s">
        <v>781</v>
      </c>
      <c r="B174" t="s">
        <v>860</v>
      </c>
      <c r="C174">
        <v>165</v>
      </c>
      <c r="D174">
        <v>0</v>
      </c>
      <c r="E174">
        <v>8</v>
      </c>
      <c r="F174" t="str">
        <f>_xlfn.CONCAT(zHotTipsUsed[[#This Row],[TipperID]],"/",zHotTipsUsed[[#This Row],[RoundNum]])</f>
        <v>165/0</v>
      </c>
    </row>
    <row r="175" spans="1:6" hidden="1" x14ac:dyDescent="0.35">
      <c r="A175" t="s">
        <v>781</v>
      </c>
      <c r="B175" t="s">
        <v>860</v>
      </c>
      <c r="C175">
        <v>156</v>
      </c>
      <c r="D175">
        <v>0</v>
      </c>
      <c r="E175">
        <v>8</v>
      </c>
      <c r="F175" t="str">
        <f>_xlfn.CONCAT(zHotTipsUsed[[#This Row],[TipperID]],"/",zHotTipsUsed[[#This Row],[RoundNum]])</f>
        <v>156/0</v>
      </c>
    </row>
    <row r="176" spans="1:6" hidden="1" x14ac:dyDescent="0.35">
      <c r="A176" t="s">
        <v>781</v>
      </c>
      <c r="B176" t="s">
        <v>860</v>
      </c>
      <c r="C176">
        <v>39</v>
      </c>
      <c r="D176">
        <v>0</v>
      </c>
      <c r="E176">
        <v>17</v>
      </c>
      <c r="F176" t="str">
        <f>_xlfn.CONCAT(zHotTipsUsed[[#This Row],[TipperID]],"/",zHotTipsUsed[[#This Row],[RoundNum]])</f>
        <v>39/0</v>
      </c>
    </row>
    <row r="177" spans="1:6" hidden="1" x14ac:dyDescent="0.35">
      <c r="A177" t="s">
        <v>781</v>
      </c>
      <c r="B177" t="s">
        <v>860</v>
      </c>
      <c r="C177">
        <v>257</v>
      </c>
      <c r="D177">
        <v>0</v>
      </c>
      <c r="E177">
        <v>8</v>
      </c>
      <c r="F177" t="str">
        <f>_xlfn.CONCAT(zHotTipsUsed[[#This Row],[TipperID]],"/",zHotTipsUsed[[#This Row],[RoundNum]])</f>
        <v>257/0</v>
      </c>
    </row>
    <row r="178" spans="1:6" hidden="1" x14ac:dyDescent="0.35">
      <c r="A178" t="s">
        <v>781</v>
      </c>
      <c r="B178" t="s">
        <v>860</v>
      </c>
      <c r="C178">
        <v>174</v>
      </c>
      <c r="D178">
        <v>0</v>
      </c>
      <c r="E178">
        <v>8</v>
      </c>
      <c r="F178" t="str">
        <f>_xlfn.CONCAT(zHotTipsUsed[[#This Row],[TipperID]],"/",zHotTipsUsed[[#This Row],[RoundNum]])</f>
        <v>174/0</v>
      </c>
    </row>
    <row r="179" spans="1:6" hidden="1" x14ac:dyDescent="0.35">
      <c r="A179" t="s">
        <v>781</v>
      </c>
      <c r="B179" t="s">
        <v>860</v>
      </c>
      <c r="C179">
        <v>67</v>
      </c>
      <c r="D179">
        <v>0</v>
      </c>
      <c r="E179">
        <v>8</v>
      </c>
      <c r="F179" t="str">
        <f>_xlfn.CONCAT(zHotTipsUsed[[#This Row],[TipperID]],"/",zHotTipsUsed[[#This Row],[RoundNum]])</f>
        <v>67/0</v>
      </c>
    </row>
    <row r="180" spans="1:6" hidden="1" x14ac:dyDescent="0.35">
      <c r="A180" t="s">
        <v>781</v>
      </c>
      <c r="B180" t="s">
        <v>860</v>
      </c>
      <c r="C180">
        <v>219</v>
      </c>
      <c r="D180">
        <v>0</v>
      </c>
      <c r="E180">
        <v>8</v>
      </c>
      <c r="F180" t="str">
        <f>_xlfn.CONCAT(zHotTipsUsed[[#This Row],[TipperID]],"/",zHotTipsUsed[[#This Row],[RoundNum]])</f>
        <v>219/0</v>
      </c>
    </row>
    <row r="181" spans="1:6" hidden="1" x14ac:dyDescent="0.35">
      <c r="A181" t="s">
        <v>781</v>
      </c>
      <c r="B181" t="s">
        <v>860</v>
      </c>
      <c r="C181">
        <v>312</v>
      </c>
      <c r="D181">
        <v>0</v>
      </c>
      <c r="E181">
        <v>17</v>
      </c>
      <c r="F181" t="str">
        <f>_xlfn.CONCAT(zHotTipsUsed[[#This Row],[TipperID]],"/",zHotTipsUsed[[#This Row],[RoundNum]])</f>
        <v>312/0</v>
      </c>
    </row>
    <row r="182" spans="1:6" hidden="1" x14ac:dyDescent="0.35">
      <c r="A182" t="s">
        <v>781</v>
      </c>
      <c r="B182" t="s">
        <v>860</v>
      </c>
      <c r="C182">
        <v>37</v>
      </c>
      <c r="D182">
        <v>0</v>
      </c>
      <c r="E182">
        <v>8</v>
      </c>
      <c r="F182" t="str">
        <f>_xlfn.CONCAT(zHotTipsUsed[[#This Row],[TipperID]],"/",zHotTipsUsed[[#This Row],[RoundNum]])</f>
        <v>37/0</v>
      </c>
    </row>
    <row r="183" spans="1:6" hidden="1" x14ac:dyDescent="0.35">
      <c r="A183" t="s">
        <v>781</v>
      </c>
      <c r="B183" t="s">
        <v>860</v>
      </c>
      <c r="C183">
        <v>239</v>
      </c>
      <c r="D183">
        <v>0</v>
      </c>
      <c r="E183">
        <v>6</v>
      </c>
      <c r="F183" t="str">
        <f>_xlfn.CONCAT(zHotTipsUsed[[#This Row],[TipperID]],"/",zHotTipsUsed[[#This Row],[RoundNum]])</f>
        <v>239/0</v>
      </c>
    </row>
    <row r="184" spans="1:6" hidden="1" x14ac:dyDescent="0.35">
      <c r="A184" t="s">
        <v>781</v>
      </c>
      <c r="B184" t="s">
        <v>860</v>
      </c>
      <c r="C184">
        <v>297</v>
      </c>
      <c r="D184">
        <v>0</v>
      </c>
      <c r="E184">
        <v>17</v>
      </c>
      <c r="F184" t="str">
        <f>_xlfn.CONCAT(zHotTipsUsed[[#This Row],[TipperID]],"/",zHotTipsUsed[[#This Row],[RoundNum]])</f>
        <v>297/0</v>
      </c>
    </row>
    <row r="185" spans="1:6" hidden="1" x14ac:dyDescent="0.35">
      <c r="A185" t="s">
        <v>781</v>
      </c>
      <c r="B185" t="s">
        <v>860</v>
      </c>
      <c r="C185">
        <v>115</v>
      </c>
      <c r="D185">
        <v>0</v>
      </c>
      <c r="E185">
        <v>8</v>
      </c>
      <c r="F185" t="str">
        <f>_xlfn.CONCAT(zHotTipsUsed[[#This Row],[TipperID]],"/",zHotTipsUsed[[#This Row],[RoundNum]])</f>
        <v>115/0</v>
      </c>
    </row>
    <row r="186" spans="1:6" hidden="1" x14ac:dyDescent="0.35">
      <c r="A186" t="s">
        <v>781</v>
      </c>
      <c r="B186" t="s">
        <v>860</v>
      </c>
      <c r="C186">
        <v>316</v>
      </c>
      <c r="D186">
        <v>0</v>
      </c>
      <c r="E186">
        <v>17</v>
      </c>
      <c r="F186" t="str">
        <f>_xlfn.CONCAT(zHotTipsUsed[[#This Row],[TipperID]],"/",zHotTipsUsed[[#This Row],[RoundNum]])</f>
        <v>316/0</v>
      </c>
    </row>
    <row r="187" spans="1:6" hidden="1" x14ac:dyDescent="0.35">
      <c r="A187" t="s">
        <v>781</v>
      </c>
      <c r="B187" t="s">
        <v>860</v>
      </c>
      <c r="C187">
        <v>63</v>
      </c>
      <c r="D187">
        <v>0</v>
      </c>
      <c r="E187">
        <v>8</v>
      </c>
      <c r="F187" t="str">
        <f>_xlfn.CONCAT(zHotTipsUsed[[#This Row],[TipperID]],"/",zHotTipsUsed[[#This Row],[RoundNum]])</f>
        <v>63/0</v>
      </c>
    </row>
    <row r="188" spans="1:6" hidden="1" x14ac:dyDescent="0.35">
      <c r="A188" t="s">
        <v>781</v>
      </c>
      <c r="B188" t="s">
        <v>860</v>
      </c>
      <c r="C188">
        <v>122</v>
      </c>
      <c r="D188">
        <v>0</v>
      </c>
      <c r="E188">
        <v>16</v>
      </c>
      <c r="F188" t="str">
        <f>_xlfn.CONCAT(zHotTipsUsed[[#This Row],[TipperID]],"/",zHotTipsUsed[[#This Row],[RoundNum]])</f>
        <v>122/0</v>
      </c>
    </row>
    <row r="189" spans="1:6" hidden="1" x14ac:dyDescent="0.35">
      <c r="A189" t="s">
        <v>781</v>
      </c>
      <c r="B189" t="s">
        <v>860</v>
      </c>
      <c r="C189">
        <v>106</v>
      </c>
      <c r="D189">
        <v>0</v>
      </c>
      <c r="E189">
        <v>8</v>
      </c>
      <c r="F189" t="str">
        <f>_xlfn.CONCAT(zHotTipsUsed[[#This Row],[TipperID]],"/",zHotTipsUsed[[#This Row],[RoundNum]])</f>
        <v>106/0</v>
      </c>
    </row>
    <row r="190" spans="1:6" hidden="1" x14ac:dyDescent="0.35">
      <c r="A190" t="s">
        <v>781</v>
      </c>
      <c r="B190" t="s">
        <v>860</v>
      </c>
      <c r="C190">
        <v>192</v>
      </c>
      <c r="D190">
        <v>0</v>
      </c>
      <c r="E190">
        <v>17</v>
      </c>
      <c r="F190" t="str">
        <f>_xlfn.CONCAT(zHotTipsUsed[[#This Row],[TipperID]],"/",zHotTipsUsed[[#This Row],[RoundNum]])</f>
        <v>192/0</v>
      </c>
    </row>
    <row r="191" spans="1:6" hidden="1" x14ac:dyDescent="0.35">
      <c r="A191" t="s">
        <v>781</v>
      </c>
      <c r="B191" t="s">
        <v>860</v>
      </c>
      <c r="C191">
        <v>48</v>
      </c>
      <c r="D191">
        <v>0</v>
      </c>
      <c r="E191">
        <v>18</v>
      </c>
      <c r="F191" t="str">
        <f>_xlfn.CONCAT(zHotTipsUsed[[#This Row],[TipperID]],"/",zHotTipsUsed[[#This Row],[RoundNum]])</f>
        <v>48/0</v>
      </c>
    </row>
    <row r="192" spans="1:6" hidden="1" x14ac:dyDescent="0.35">
      <c r="A192" t="s">
        <v>781</v>
      </c>
      <c r="B192" t="s">
        <v>860</v>
      </c>
      <c r="C192">
        <v>297</v>
      </c>
      <c r="D192">
        <v>1</v>
      </c>
      <c r="E192">
        <v>9</v>
      </c>
      <c r="F192" t="str">
        <f>_xlfn.CONCAT(zHotTipsUsed[[#This Row],[TipperID]],"/",zHotTipsUsed[[#This Row],[RoundNum]])</f>
        <v>297/1</v>
      </c>
    </row>
    <row r="193" spans="1:6" hidden="1" x14ac:dyDescent="0.35">
      <c r="A193" t="s">
        <v>781</v>
      </c>
      <c r="B193" t="s">
        <v>860</v>
      </c>
      <c r="C193">
        <v>293</v>
      </c>
      <c r="D193">
        <v>1</v>
      </c>
      <c r="E193">
        <v>5</v>
      </c>
      <c r="F193" t="str">
        <f>_xlfn.CONCAT(zHotTipsUsed[[#This Row],[TipperID]],"/",zHotTipsUsed[[#This Row],[RoundNum]])</f>
        <v>293/1</v>
      </c>
    </row>
    <row r="194" spans="1:6" hidden="1" x14ac:dyDescent="0.35">
      <c r="A194" t="s">
        <v>781</v>
      </c>
      <c r="B194" t="s">
        <v>860</v>
      </c>
      <c r="C194">
        <v>291</v>
      </c>
      <c r="D194">
        <v>1</v>
      </c>
      <c r="E194">
        <v>5</v>
      </c>
      <c r="F194" t="str">
        <f>_xlfn.CONCAT(zHotTipsUsed[[#This Row],[TipperID]],"/",zHotTipsUsed[[#This Row],[RoundNum]])</f>
        <v>291/1</v>
      </c>
    </row>
    <row r="195" spans="1:6" hidden="1" x14ac:dyDescent="0.35">
      <c r="A195" t="s">
        <v>781</v>
      </c>
      <c r="B195" t="s">
        <v>860</v>
      </c>
      <c r="C195">
        <v>108</v>
      </c>
      <c r="D195">
        <v>1</v>
      </c>
      <c r="E195">
        <v>7</v>
      </c>
      <c r="F195" t="str">
        <f>_xlfn.CONCAT(zHotTipsUsed[[#This Row],[TipperID]],"/",zHotTipsUsed[[#This Row],[RoundNum]])</f>
        <v>108/1</v>
      </c>
    </row>
    <row r="196" spans="1:6" hidden="1" x14ac:dyDescent="0.35">
      <c r="A196" t="s">
        <v>781</v>
      </c>
      <c r="B196" t="s">
        <v>860</v>
      </c>
      <c r="C196">
        <v>205</v>
      </c>
      <c r="D196">
        <v>1</v>
      </c>
      <c r="E196">
        <v>2</v>
      </c>
      <c r="F196" t="str">
        <f>_xlfn.CONCAT(zHotTipsUsed[[#This Row],[TipperID]],"/",zHotTipsUsed[[#This Row],[RoundNum]])</f>
        <v>205/1</v>
      </c>
    </row>
    <row r="197" spans="1:6" hidden="1" x14ac:dyDescent="0.35">
      <c r="A197" t="s">
        <v>781</v>
      </c>
      <c r="B197" t="s">
        <v>860</v>
      </c>
      <c r="C197">
        <v>211</v>
      </c>
      <c r="D197">
        <v>1</v>
      </c>
      <c r="E197">
        <v>18</v>
      </c>
      <c r="F197" t="str">
        <f>_xlfn.CONCAT(zHotTipsUsed[[#This Row],[TipperID]],"/",zHotTipsUsed[[#This Row],[RoundNum]])</f>
        <v>211/1</v>
      </c>
    </row>
    <row r="198" spans="1:6" hidden="1" x14ac:dyDescent="0.35">
      <c r="A198" t="s">
        <v>781</v>
      </c>
      <c r="B198" t="s">
        <v>860</v>
      </c>
      <c r="C198">
        <v>103</v>
      </c>
      <c r="D198">
        <v>1</v>
      </c>
      <c r="E198">
        <v>5</v>
      </c>
      <c r="F198" t="str">
        <f>_xlfn.CONCAT(zHotTipsUsed[[#This Row],[TipperID]],"/",zHotTipsUsed[[#This Row],[RoundNum]])</f>
        <v>103/1</v>
      </c>
    </row>
    <row r="199" spans="1:6" hidden="1" x14ac:dyDescent="0.35">
      <c r="A199" t="s">
        <v>781</v>
      </c>
      <c r="B199" t="s">
        <v>860</v>
      </c>
      <c r="C199">
        <v>316</v>
      </c>
      <c r="D199">
        <v>1</v>
      </c>
      <c r="E199">
        <v>18</v>
      </c>
      <c r="F199" t="str">
        <f>_xlfn.CONCAT(zHotTipsUsed[[#This Row],[TipperID]],"/",zHotTipsUsed[[#This Row],[RoundNum]])</f>
        <v>316/1</v>
      </c>
    </row>
    <row r="200" spans="1:6" hidden="1" x14ac:dyDescent="0.35">
      <c r="A200" t="s">
        <v>781</v>
      </c>
      <c r="B200" t="s">
        <v>860</v>
      </c>
      <c r="C200">
        <v>52</v>
      </c>
      <c r="D200">
        <v>1</v>
      </c>
      <c r="E200">
        <v>18</v>
      </c>
      <c r="F200" t="str">
        <f>_xlfn.CONCAT(zHotTipsUsed[[#This Row],[TipperID]],"/",zHotTipsUsed[[#This Row],[RoundNum]])</f>
        <v>52/1</v>
      </c>
    </row>
    <row r="201" spans="1:6" hidden="1" x14ac:dyDescent="0.35">
      <c r="A201" t="s">
        <v>781</v>
      </c>
      <c r="B201" t="s">
        <v>860</v>
      </c>
      <c r="C201">
        <v>299</v>
      </c>
      <c r="D201">
        <v>1</v>
      </c>
      <c r="E201">
        <v>18</v>
      </c>
      <c r="F201" t="str">
        <f>_xlfn.CONCAT(zHotTipsUsed[[#This Row],[TipperID]],"/",zHotTipsUsed[[#This Row],[RoundNum]])</f>
        <v>299/1</v>
      </c>
    </row>
    <row r="202" spans="1:6" hidden="1" x14ac:dyDescent="0.35">
      <c r="A202" t="s">
        <v>781</v>
      </c>
      <c r="B202" t="s">
        <v>860</v>
      </c>
      <c r="C202">
        <v>150</v>
      </c>
      <c r="D202">
        <v>1</v>
      </c>
      <c r="E202">
        <v>5</v>
      </c>
      <c r="F202" t="str">
        <f>_xlfn.CONCAT(zHotTipsUsed[[#This Row],[TipperID]],"/",zHotTipsUsed[[#This Row],[RoundNum]])</f>
        <v>150/1</v>
      </c>
    </row>
    <row r="203" spans="1:6" hidden="1" x14ac:dyDescent="0.35">
      <c r="A203" t="s">
        <v>781</v>
      </c>
      <c r="B203" t="s">
        <v>860</v>
      </c>
      <c r="C203">
        <v>40</v>
      </c>
      <c r="D203">
        <v>1</v>
      </c>
      <c r="E203">
        <v>8</v>
      </c>
      <c r="F203" t="str">
        <f>_xlfn.CONCAT(zHotTipsUsed[[#This Row],[TipperID]],"/",zHotTipsUsed[[#This Row],[RoundNum]])</f>
        <v>40/1</v>
      </c>
    </row>
    <row r="204" spans="1:6" hidden="1" x14ac:dyDescent="0.35">
      <c r="A204" t="s">
        <v>781</v>
      </c>
      <c r="B204" t="s">
        <v>860</v>
      </c>
      <c r="C204">
        <v>276</v>
      </c>
      <c r="D204">
        <v>1</v>
      </c>
      <c r="E204">
        <v>18</v>
      </c>
      <c r="F204" t="str">
        <f>_xlfn.CONCAT(zHotTipsUsed[[#This Row],[TipperID]],"/",zHotTipsUsed[[#This Row],[RoundNum]])</f>
        <v>276/1</v>
      </c>
    </row>
    <row r="205" spans="1:6" hidden="1" x14ac:dyDescent="0.35">
      <c r="A205" t="s">
        <v>781</v>
      </c>
      <c r="B205" t="s">
        <v>860</v>
      </c>
      <c r="C205">
        <v>202</v>
      </c>
      <c r="D205">
        <v>1</v>
      </c>
      <c r="E205">
        <v>2</v>
      </c>
      <c r="F205" t="str">
        <f>_xlfn.CONCAT(zHotTipsUsed[[#This Row],[TipperID]],"/",zHotTipsUsed[[#This Row],[RoundNum]])</f>
        <v>202/1</v>
      </c>
    </row>
    <row r="206" spans="1:6" hidden="1" x14ac:dyDescent="0.35">
      <c r="A206" t="s">
        <v>781</v>
      </c>
      <c r="B206" t="s">
        <v>860</v>
      </c>
      <c r="C206">
        <v>170</v>
      </c>
      <c r="D206">
        <v>1</v>
      </c>
      <c r="E206">
        <v>0</v>
      </c>
      <c r="F206" t="str">
        <f>_xlfn.CONCAT(zHotTipsUsed[[#This Row],[TipperID]],"/",zHotTipsUsed[[#This Row],[RoundNum]])</f>
        <v>170/1</v>
      </c>
    </row>
    <row r="207" spans="1:6" hidden="1" x14ac:dyDescent="0.35">
      <c r="A207" t="s">
        <v>781</v>
      </c>
      <c r="B207" t="s">
        <v>860</v>
      </c>
      <c r="C207">
        <v>286</v>
      </c>
      <c r="D207">
        <v>1</v>
      </c>
      <c r="E207">
        <v>0</v>
      </c>
      <c r="F207" t="str">
        <f>_xlfn.CONCAT(zHotTipsUsed[[#This Row],[TipperID]],"/",zHotTipsUsed[[#This Row],[RoundNum]])</f>
        <v>286/1</v>
      </c>
    </row>
    <row r="208" spans="1:6" hidden="1" x14ac:dyDescent="0.35">
      <c r="A208" t="s">
        <v>781</v>
      </c>
      <c r="B208" t="s">
        <v>860</v>
      </c>
      <c r="C208">
        <v>242</v>
      </c>
      <c r="D208">
        <v>1</v>
      </c>
      <c r="E208">
        <v>0</v>
      </c>
      <c r="F208" t="str">
        <f>_xlfn.CONCAT(zHotTipsUsed[[#This Row],[TipperID]],"/",zHotTipsUsed[[#This Row],[RoundNum]])</f>
        <v>242/1</v>
      </c>
    </row>
    <row r="209" spans="1:6" hidden="1" x14ac:dyDescent="0.35">
      <c r="A209" t="s">
        <v>781</v>
      </c>
      <c r="B209" t="s">
        <v>860</v>
      </c>
      <c r="C209">
        <v>39</v>
      </c>
      <c r="D209">
        <v>1</v>
      </c>
      <c r="E209">
        <v>0</v>
      </c>
      <c r="F209" t="str">
        <f>_xlfn.CONCAT(zHotTipsUsed[[#This Row],[TipperID]],"/",zHotTipsUsed[[#This Row],[RoundNum]])</f>
        <v>39/1</v>
      </c>
    </row>
    <row r="210" spans="1:6" hidden="1" x14ac:dyDescent="0.35">
      <c r="A210" t="s">
        <v>781</v>
      </c>
      <c r="B210" t="s">
        <v>860</v>
      </c>
      <c r="C210">
        <v>215</v>
      </c>
      <c r="D210">
        <v>1</v>
      </c>
      <c r="E210">
        <v>0</v>
      </c>
      <c r="F210" t="str">
        <f>_xlfn.CONCAT(zHotTipsUsed[[#This Row],[TipperID]],"/",zHotTipsUsed[[#This Row],[RoundNum]])</f>
        <v>215/1</v>
      </c>
    </row>
    <row r="211" spans="1:6" hidden="1" x14ac:dyDescent="0.35">
      <c r="A211" t="s">
        <v>781</v>
      </c>
      <c r="B211" t="s">
        <v>860</v>
      </c>
      <c r="C211">
        <v>45</v>
      </c>
      <c r="D211">
        <v>1</v>
      </c>
      <c r="E211">
        <v>0</v>
      </c>
      <c r="F211" t="str">
        <f>_xlfn.CONCAT(zHotTipsUsed[[#This Row],[TipperID]],"/",zHotTipsUsed[[#This Row],[RoundNum]])</f>
        <v>45/1</v>
      </c>
    </row>
    <row r="212" spans="1:6" hidden="1" x14ac:dyDescent="0.35">
      <c r="A212" t="s">
        <v>781</v>
      </c>
      <c r="B212" t="s">
        <v>860</v>
      </c>
      <c r="C212">
        <v>268</v>
      </c>
      <c r="D212">
        <v>1</v>
      </c>
      <c r="E212">
        <v>0</v>
      </c>
      <c r="F212" t="str">
        <f>_xlfn.CONCAT(zHotTipsUsed[[#This Row],[TipperID]],"/",zHotTipsUsed[[#This Row],[RoundNum]])</f>
        <v>268/1</v>
      </c>
    </row>
    <row r="213" spans="1:6" hidden="1" x14ac:dyDescent="0.35">
      <c r="A213" t="s">
        <v>781</v>
      </c>
      <c r="B213" t="s">
        <v>860</v>
      </c>
      <c r="C213">
        <v>247</v>
      </c>
      <c r="D213">
        <v>1</v>
      </c>
      <c r="E213">
        <v>0</v>
      </c>
      <c r="F213" t="str">
        <f>_xlfn.CONCAT(zHotTipsUsed[[#This Row],[TipperID]],"/",zHotTipsUsed[[#This Row],[RoundNum]])</f>
        <v>247/1</v>
      </c>
    </row>
    <row r="214" spans="1:6" hidden="1" x14ac:dyDescent="0.35">
      <c r="A214" t="s">
        <v>781</v>
      </c>
      <c r="B214" t="s">
        <v>860</v>
      </c>
      <c r="C214">
        <v>110</v>
      </c>
      <c r="D214">
        <v>1</v>
      </c>
      <c r="E214">
        <v>0</v>
      </c>
      <c r="F214" t="str">
        <f>_xlfn.CONCAT(zHotTipsUsed[[#This Row],[TipperID]],"/",zHotTipsUsed[[#This Row],[RoundNum]])</f>
        <v>110/1</v>
      </c>
    </row>
    <row r="215" spans="1:6" hidden="1" x14ac:dyDescent="0.35">
      <c r="A215" t="s">
        <v>781</v>
      </c>
      <c r="B215" t="s">
        <v>860</v>
      </c>
      <c r="C215">
        <v>301</v>
      </c>
      <c r="D215">
        <v>1</v>
      </c>
      <c r="E215">
        <v>0</v>
      </c>
      <c r="F215" t="str">
        <f>_xlfn.CONCAT(zHotTipsUsed[[#This Row],[TipperID]],"/",zHotTipsUsed[[#This Row],[RoundNum]])</f>
        <v>301/1</v>
      </c>
    </row>
    <row r="216" spans="1:6" hidden="1" x14ac:dyDescent="0.35">
      <c r="A216" t="s">
        <v>781</v>
      </c>
      <c r="B216" t="s">
        <v>860</v>
      </c>
      <c r="C216">
        <v>194</v>
      </c>
      <c r="D216">
        <v>1</v>
      </c>
      <c r="E216">
        <v>0</v>
      </c>
      <c r="F216" t="str">
        <f>_xlfn.CONCAT(zHotTipsUsed[[#This Row],[TipperID]],"/",zHotTipsUsed[[#This Row],[RoundNum]])</f>
        <v>194/1</v>
      </c>
    </row>
    <row r="217" spans="1:6" hidden="1" x14ac:dyDescent="0.35">
      <c r="A217" t="s">
        <v>781</v>
      </c>
      <c r="B217" t="s">
        <v>860</v>
      </c>
      <c r="C217">
        <v>267</v>
      </c>
      <c r="D217">
        <v>1</v>
      </c>
      <c r="E217">
        <v>0</v>
      </c>
      <c r="F217" t="str">
        <f>_xlfn.CONCAT(zHotTipsUsed[[#This Row],[TipperID]],"/",zHotTipsUsed[[#This Row],[RoundNum]])</f>
        <v>267/1</v>
      </c>
    </row>
    <row r="218" spans="1:6" hidden="1" x14ac:dyDescent="0.35">
      <c r="A218" t="s">
        <v>781</v>
      </c>
      <c r="B218" t="s">
        <v>860</v>
      </c>
      <c r="C218">
        <v>33</v>
      </c>
      <c r="D218">
        <v>1</v>
      </c>
      <c r="E218">
        <v>0</v>
      </c>
      <c r="F218" t="str">
        <f>_xlfn.CONCAT(zHotTipsUsed[[#This Row],[TipperID]],"/",zHotTipsUsed[[#This Row],[RoundNum]])</f>
        <v>33/1</v>
      </c>
    </row>
    <row r="219" spans="1:6" hidden="1" x14ac:dyDescent="0.35">
      <c r="A219" t="s">
        <v>781</v>
      </c>
      <c r="B219" t="s">
        <v>860</v>
      </c>
      <c r="C219">
        <v>41</v>
      </c>
      <c r="D219">
        <v>1</v>
      </c>
      <c r="E219">
        <v>0</v>
      </c>
      <c r="F219" t="str">
        <f>_xlfn.CONCAT(zHotTipsUsed[[#This Row],[TipperID]],"/",zHotTipsUsed[[#This Row],[RoundNum]])</f>
        <v>41/1</v>
      </c>
    </row>
    <row r="220" spans="1:6" hidden="1" x14ac:dyDescent="0.35">
      <c r="A220" t="s">
        <v>781</v>
      </c>
      <c r="B220" t="s">
        <v>860</v>
      </c>
      <c r="C220">
        <v>303</v>
      </c>
      <c r="D220">
        <v>1</v>
      </c>
      <c r="E220">
        <v>0</v>
      </c>
      <c r="F220" t="str">
        <f>_xlfn.CONCAT(zHotTipsUsed[[#This Row],[TipperID]],"/",zHotTipsUsed[[#This Row],[RoundNum]])</f>
        <v>303/1</v>
      </c>
    </row>
    <row r="221" spans="1:6" hidden="1" x14ac:dyDescent="0.35">
      <c r="A221" t="s">
        <v>781</v>
      </c>
      <c r="B221" t="s">
        <v>860</v>
      </c>
      <c r="C221">
        <v>314</v>
      </c>
      <c r="D221">
        <v>1</v>
      </c>
      <c r="E221">
        <v>0</v>
      </c>
      <c r="F221" t="str">
        <f>_xlfn.CONCAT(zHotTipsUsed[[#This Row],[TipperID]],"/",zHotTipsUsed[[#This Row],[RoundNum]])</f>
        <v>314/1</v>
      </c>
    </row>
    <row r="222" spans="1:6" hidden="1" x14ac:dyDescent="0.35">
      <c r="A222" t="s">
        <v>781</v>
      </c>
      <c r="B222" t="s">
        <v>860</v>
      </c>
      <c r="C222">
        <v>218</v>
      </c>
      <c r="D222">
        <v>1</v>
      </c>
      <c r="E222">
        <v>0</v>
      </c>
      <c r="F222" t="str">
        <f>_xlfn.CONCAT(zHotTipsUsed[[#This Row],[TipperID]],"/",zHotTipsUsed[[#This Row],[RoundNum]])</f>
        <v>218/1</v>
      </c>
    </row>
    <row r="223" spans="1:6" hidden="1" x14ac:dyDescent="0.35">
      <c r="A223" t="s">
        <v>781</v>
      </c>
      <c r="B223" t="s">
        <v>860</v>
      </c>
      <c r="C223">
        <v>288</v>
      </c>
      <c r="D223">
        <v>1</v>
      </c>
      <c r="E223">
        <v>0</v>
      </c>
      <c r="F223" t="str">
        <f>_xlfn.CONCAT(zHotTipsUsed[[#This Row],[TipperID]],"/",zHotTipsUsed[[#This Row],[RoundNum]])</f>
        <v>288/1</v>
      </c>
    </row>
    <row r="224" spans="1:6" hidden="1" x14ac:dyDescent="0.35">
      <c r="A224" t="s">
        <v>781</v>
      </c>
      <c r="B224" t="s">
        <v>860</v>
      </c>
      <c r="C224">
        <v>173</v>
      </c>
      <c r="D224">
        <v>1</v>
      </c>
      <c r="E224">
        <v>0</v>
      </c>
      <c r="F224" t="str">
        <f>_xlfn.CONCAT(zHotTipsUsed[[#This Row],[TipperID]],"/",zHotTipsUsed[[#This Row],[RoundNum]])</f>
        <v>173/1</v>
      </c>
    </row>
    <row r="225" spans="1:6" hidden="1" x14ac:dyDescent="0.35">
      <c r="A225" t="s">
        <v>781</v>
      </c>
      <c r="B225" t="s">
        <v>860</v>
      </c>
      <c r="C225">
        <v>152</v>
      </c>
      <c r="D225">
        <v>1</v>
      </c>
      <c r="E225">
        <v>0</v>
      </c>
      <c r="F225" t="str">
        <f>_xlfn.CONCAT(zHotTipsUsed[[#This Row],[TipperID]],"/",zHotTipsUsed[[#This Row],[RoundNum]])</f>
        <v>152/1</v>
      </c>
    </row>
    <row r="226" spans="1:6" hidden="1" x14ac:dyDescent="0.35">
      <c r="A226" t="s">
        <v>781</v>
      </c>
      <c r="B226" t="s">
        <v>860</v>
      </c>
      <c r="C226">
        <v>61</v>
      </c>
      <c r="D226">
        <v>1</v>
      </c>
      <c r="E226">
        <v>0</v>
      </c>
      <c r="F226" t="str">
        <f>_xlfn.CONCAT(zHotTipsUsed[[#This Row],[TipperID]],"/",zHotTipsUsed[[#This Row],[RoundNum]])</f>
        <v>61/1</v>
      </c>
    </row>
    <row r="227" spans="1:6" hidden="1" x14ac:dyDescent="0.35">
      <c r="A227" t="s">
        <v>781</v>
      </c>
      <c r="B227" t="s">
        <v>860</v>
      </c>
      <c r="C227">
        <v>285</v>
      </c>
      <c r="D227">
        <v>1</v>
      </c>
      <c r="E227">
        <v>0</v>
      </c>
      <c r="F227" t="str">
        <f>_xlfn.CONCAT(zHotTipsUsed[[#This Row],[TipperID]],"/",zHotTipsUsed[[#This Row],[RoundNum]])</f>
        <v>285/1</v>
      </c>
    </row>
    <row r="228" spans="1:6" hidden="1" x14ac:dyDescent="0.35">
      <c r="A228" t="s">
        <v>781</v>
      </c>
      <c r="B228" t="s">
        <v>860</v>
      </c>
      <c r="C228">
        <v>34</v>
      </c>
      <c r="D228">
        <v>1</v>
      </c>
      <c r="E228">
        <v>0</v>
      </c>
      <c r="F228" t="str">
        <f>_xlfn.CONCAT(zHotTipsUsed[[#This Row],[TipperID]],"/",zHotTipsUsed[[#This Row],[RoundNum]])</f>
        <v>34/1</v>
      </c>
    </row>
    <row r="229" spans="1:6" hidden="1" x14ac:dyDescent="0.35">
      <c r="A229" t="s">
        <v>781</v>
      </c>
      <c r="B229" t="s">
        <v>860</v>
      </c>
      <c r="C229">
        <v>185</v>
      </c>
      <c r="D229">
        <v>1</v>
      </c>
      <c r="E229">
        <v>0</v>
      </c>
      <c r="F229" t="str">
        <f>_xlfn.CONCAT(zHotTipsUsed[[#This Row],[TipperID]],"/",zHotTipsUsed[[#This Row],[RoundNum]])</f>
        <v>185/1</v>
      </c>
    </row>
    <row r="230" spans="1:6" hidden="1" x14ac:dyDescent="0.35">
      <c r="A230" t="s">
        <v>781</v>
      </c>
      <c r="B230" t="s">
        <v>860</v>
      </c>
      <c r="C230">
        <v>180</v>
      </c>
      <c r="D230">
        <v>1</v>
      </c>
      <c r="E230">
        <v>0</v>
      </c>
      <c r="F230" t="str">
        <f>_xlfn.CONCAT(zHotTipsUsed[[#This Row],[TipperID]],"/",zHotTipsUsed[[#This Row],[RoundNum]])</f>
        <v>180/1</v>
      </c>
    </row>
    <row r="231" spans="1:6" hidden="1" x14ac:dyDescent="0.35">
      <c r="A231" t="s">
        <v>781</v>
      </c>
      <c r="B231" t="s">
        <v>860</v>
      </c>
      <c r="C231">
        <v>132</v>
      </c>
      <c r="D231">
        <v>1</v>
      </c>
      <c r="E231">
        <v>0</v>
      </c>
      <c r="F231" t="str">
        <f>_xlfn.CONCAT(zHotTipsUsed[[#This Row],[TipperID]],"/",zHotTipsUsed[[#This Row],[RoundNum]])</f>
        <v>132/1</v>
      </c>
    </row>
    <row r="232" spans="1:6" hidden="1" x14ac:dyDescent="0.35">
      <c r="A232" t="s">
        <v>781</v>
      </c>
      <c r="B232" t="s">
        <v>860</v>
      </c>
      <c r="C232">
        <v>58</v>
      </c>
      <c r="D232">
        <v>1</v>
      </c>
      <c r="E232">
        <v>0</v>
      </c>
      <c r="F232" t="str">
        <f>_xlfn.CONCAT(zHotTipsUsed[[#This Row],[TipperID]],"/",zHotTipsUsed[[#This Row],[RoundNum]])</f>
        <v>58/1</v>
      </c>
    </row>
    <row r="233" spans="1:6" hidden="1" x14ac:dyDescent="0.35">
      <c r="A233" t="s">
        <v>781</v>
      </c>
      <c r="B233" t="s">
        <v>860</v>
      </c>
      <c r="C233">
        <v>133</v>
      </c>
      <c r="D233">
        <v>1</v>
      </c>
      <c r="E233">
        <v>0</v>
      </c>
      <c r="F233" t="str">
        <f>_xlfn.CONCAT(zHotTipsUsed[[#This Row],[TipperID]],"/",zHotTipsUsed[[#This Row],[RoundNum]])</f>
        <v>133/1</v>
      </c>
    </row>
    <row r="234" spans="1:6" hidden="1" x14ac:dyDescent="0.35">
      <c r="A234" t="s">
        <v>781</v>
      </c>
      <c r="B234" t="s">
        <v>860</v>
      </c>
      <c r="C234">
        <v>28</v>
      </c>
      <c r="D234">
        <v>1</v>
      </c>
      <c r="E234">
        <v>0</v>
      </c>
      <c r="F234" t="str">
        <f>_xlfn.CONCAT(zHotTipsUsed[[#This Row],[TipperID]],"/",zHotTipsUsed[[#This Row],[RoundNum]])</f>
        <v>28/1</v>
      </c>
    </row>
    <row r="235" spans="1:6" hidden="1" x14ac:dyDescent="0.35">
      <c r="A235" t="s">
        <v>781</v>
      </c>
      <c r="B235" t="s">
        <v>860</v>
      </c>
      <c r="C235">
        <v>106</v>
      </c>
      <c r="D235">
        <v>1</v>
      </c>
      <c r="E235">
        <v>0</v>
      </c>
      <c r="F235" t="str">
        <f>_xlfn.CONCAT(zHotTipsUsed[[#This Row],[TipperID]],"/",zHotTipsUsed[[#This Row],[RoundNum]])</f>
        <v>106/1</v>
      </c>
    </row>
    <row r="236" spans="1:6" hidden="1" x14ac:dyDescent="0.35">
      <c r="A236" t="s">
        <v>781</v>
      </c>
      <c r="B236" t="s">
        <v>860</v>
      </c>
      <c r="C236">
        <v>315</v>
      </c>
      <c r="D236">
        <v>1</v>
      </c>
      <c r="E236">
        <v>0</v>
      </c>
      <c r="F236" t="str">
        <f>_xlfn.CONCAT(zHotTipsUsed[[#This Row],[TipperID]],"/",zHotTipsUsed[[#This Row],[RoundNum]])</f>
        <v>315/1</v>
      </c>
    </row>
    <row r="237" spans="1:6" hidden="1" x14ac:dyDescent="0.35">
      <c r="A237" t="s">
        <v>781</v>
      </c>
      <c r="B237" t="s">
        <v>860</v>
      </c>
      <c r="C237">
        <v>312</v>
      </c>
      <c r="D237">
        <v>1</v>
      </c>
      <c r="E237">
        <v>0</v>
      </c>
      <c r="F237" t="str">
        <f>_xlfn.CONCAT(zHotTipsUsed[[#This Row],[TipperID]],"/",zHotTipsUsed[[#This Row],[RoundNum]])</f>
        <v>312/1</v>
      </c>
    </row>
    <row r="238" spans="1:6" hidden="1" x14ac:dyDescent="0.35">
      <c r="A238" t="s">
        <v>781</v>
      </c>
      <c r="B238" t="s">
        <v>860</v>
      </c>
      <c r="C238">
        <v>26</v>
      </c>
      <c r="D238">
        <v>1</v>
      </c>
      <c r="E238">
        <v>0</v>
      </c>
      <c r="F238" t="str">
        <f>_xlfn.CONCAT(zHotTipsUsed[[#This Row],[TipperID]],"/",zHotTipsUsed[[#This Row],[RoundNum]])</f>
        <v>26/1</v>
      </c>
    </row>
    <row r="239" spans="1:6" hidden="1" x14ac:dyDescent="0.35">
      <c r="A239" t="s">
        <v>781</v>
      </c>
      <c r="B239" t="s">
        <v>860</v>
      </c>
      <c r="C239">
        <v>308</v>
      </c>
      <c r="D239">
        <v>1</v>
      </c>
      <c r="E239">
        <v>0</v>
      </c>
      <c r="F239" t="str">
        <f>_xlfn.CONCAT(zHotTipsUsed[[#This Row],[TipperID]],"/",zHotTipsUsed[[#This Row],[RoundNum]])</f>
        <v>308/1</v>
      </c>
    </row>
    <row r="240" spans="1:6" hidden="1" x14ac:dyDescent="0.35">
      <c r="A240" t="s">
        <v>781</v>
      </c>
      <c r="B240" t="s">
        <v>860</v>
      </c>
      <c r="C240">
        <v>309</v>
      </c>
      <c r="D240">
        <v>1</v>
      </c>
      <c r="E240">
        <v>0</v>
      </c>
      <c r="F240" t="str">
        <f>_xlfn.CONCAT(zHotTipsUsed[[#This Row],[TipperID]],"/",zHotTipsUsed[[#This Row],[RoundNum]])</f>
        <v>309/1</v>
      </c>
    </row>
    <row r="241" spans="1:6" hidden="1" x14ac:dyDescent="0.35">
      <c r="A241" t="s">
        <v>781</v>
      </c>
      <c r="B241" t="s">
        <v>860</v>
      </c>
      <c r="C241">
        <v>243</v>
      </c>
      <c r="D241">
        <v>1</v>
      </c>
      <c r="E241">
        <v>0</v>
      </c>
      <c r="F241" t="str">
        <f>_xlfn.CONCAT(zHotTipsUsed[[#This Row],[TipperID]],"/",zHotTipsUsed[[#This Row],[RoundNum]])</f>
        <v>243/1</v>
      </c>
    </row>
    <row r="242" spans="1:6" hidden="1" x14ac:dyDescent="0.35">
      <c r="A242" t="s">
        <v>781</v>
      </c>
      <c r="B242" t="s">
        <v>860</v>
      </c>
      <c r="C242">
        <v>18</v>
      </c>
      <c r="D242">
        <v>1</v>
      </c>
      <c r="E242">
        <v>0</v>
      </c>
      <c r="F242" t="str">
        <f>_xlfn.CONCAT(zHotTipsUsed[[#This Row],[TipperID]],"/",zHotTipsUsed[[#This Row],[RoundNum]])</f>
        <v>18/1</v>
      </c>
    </row>
    <row r="243" spans="1:6" hidden="1" x14ac:dyDescent="0.35">
      <c r="A243" t="s">
        <v>781</v>
      </c>
      <c r="B243" t="s">
        <v>860</v>
      </c>
      <c r="C243">
        <v>305</v>
      </c>
      <c r="D243">
        <v>1</v>
      </c>
      <c r="E243">
        <v>0</v>
      </c>
      <c r="F243" t="str">
        <f>_xlfn.CONCAT(zHotTipsUsed[[#This Row],[TipperID]],"/",zHotTipsUsed[[#This Row],[RoundNum]])</f>
        <v>305/1</v>
      </c>
    </row>
    <row r="244" spans="1:6" hidden="1" x14ac:dyDescent="0.35">
      <c r="A244" t="s">
        <v>781</v>
      </c>
      <c r="B244" t="s">
        <v>860</v>
      </c>
      <c r="C244">
        <v>46</v>
      </c>
      <c r="D244">
        <v>1</v>
      </c>
      <c r="E244">
        <v>0</v>
      </c>
      <c r="F244" t="str">
        <f>_xlfn.CONCAT(zHotTipsUsed[[#This Row],[TipperID]],"/",zHotTipsUsed[[#This Row],[RoundNum]])</f>
        <v>46/1</v>
      </c>
    </row>
    <row r="245" spans="1:6" hidden="1" x14ac:dyDescent="0.35">
      <c r="A245" t="s">
        <v>781</v>
      </c>
      <c r="B245" t="s">
        <v>860</v>
      </c>
      <c r="C245">
        <v>294</v>
      </c>
      <c r="D245">
        <v>1</v>
      </c>
      <c r="E245">
        <v>0</v>
      </c>
      <c r="F245" t="str">
        <f>_xlfn.CONCAT(zHotTipsUsed[[#This Row],[TipperID]],"/",zHotTipsUsed[[#This Row],[RoundNum]])</f>
        <v>294/1</v>
      </c>
    </row>
    <row r="246" spans="1:6" hidden="1" x14ac:dyDescent="0.35">
      <c r="A246" t="s">
        <v>781</v>
      </c>
      <c r="B246" t="s">
        <v>860</v>
      </c>
      <c r="C246">
        <v>300</v>
      </c>
      <c r="D246">
        <v>1</v>
      </c>
      <c r="E246">
        <v>0</v>
      </c>
      <c r="F246" t="str">
        <f>_xlfn.CONCAT(zHotTipsUsed[[#This Row],[TipperID]],"/",zHotTipsUsed[[#This Row],[RoundNum]])</f>
        <v>300/1</v>
      </c>
    </row>
    <row r="247" spans="1:6" hidden="1" x14ac:dyDescent="0.35">
      <c r="A247" t="s">
        <v>781</v>
      </c>
      <c r="B247" t="s">
        <v>860</v>
      </c>
      <c r="C247">
        <v>21</v>
      </c>
      <c r="D247">
        <v>1</v>
      </c>
      <c r="E247">
        <v>0</v>
      </c>
      <c r="F247" t="str">
        <f>_xlfn.CONCAT(zHotTipsUsed[[#This Row],[TipperID]],"/",zHotTipsUsed[[#This Row],[RoundNum]])</f>
        <v>21/1</v>
      </c>
    </row>
    <row r="248" spans="1:6" hidden="1" x14ac:dyDescent="0.35">
      <c r="A248" t="s">
        <v>781</v>
      </c>
      <c r="B248" t="s">
        <v>860</v>
      </c>
      <c r="C248">
        <v>307</v>
      </c>
      <c r="D248">
        <v>1</v>
      </c>
      <c r="E248">
        <v>0</v>
      </c>
      <c r="F248" t="str">
        <f>_xlfn.CONCAT(zHotTipsUsed[[#This Row],[TipperID]],"/",zHotTipsUsed[[#This Row],[RoundNum]])</f>
        <v>307/1</v>
      </c>
    </row>
    <row r="249" spans="1:6" hidden="1" x14ac:dyDescent="0.35">
      <c r="A249" t="s">
        <v>781</v>
      </c>
      <c r="B249" t="s">
        <v>860</v>
      </c>
      <c r="C249">
        <v>99</v>
      </c>
      <c r="D249">
        <v>1</v>
      </c>
      <c r="E249">
        <v>0</v>
      </c>
      <c r="F249" t="str">
        <f>_xlfn.CONCAT(zHotTipsUsed[[#This Row],[TipperID]],"/",zHotTipsUsed[[#This Row],[RoundNum]])</f>
        <v>99/1</v>
      </c>
    </row>
    <row r="250" spans="1:6" hidden="1" x14ac:dyDescent="0.35">
      <c r="A250" t="s">
        <v>781</v>
      </c>
      <c r="B250" t="s">
        <v>860</v>
      </c>
      <c r="C250">
        <v>283</v>
      </c>
      <c r="D250">
        <v>1</v>
      </c>
      <c r="E250">
        <v>0</v>
      </c>
      <c r="F250" t="str">
        <f>_xlfn.CONCAT(zHotTipsUsed[[#This Row],[TipperID]],"/",zHotTipsUsed[[#This Row],[RoundNum]])</f>
        <v>283/1</v>
      </c>
    </row>
    <row r="251" spans="1:6" hidden="1" x14ac:dyDescent="0.35">
      <c r="A251" t="s">
        <v>781</v>
      </c>
      <c r="B251" t="s">
        <v>860</v>
      </c>
      <c r="C251">
        <v>62</v>
      </c>
      <c r="D251">
        <v>1</v>
      </c>
      <c r="E251">
        <v>0</v>
      </c>
      <c r="F251" t="str">
        <f>_xlfn.CONCAT(zHotTipsUsed[[#This Row],[TipperID]],"/",zHotTipsUsed[[#This Row],[RoundNum]])</f>
        <v>62/1</v>
      </c>
    </row>
    <row r="252" spans="1:6" hidden="1" x14ac:dyDescent="0.35">
      <c r="A252" t="s">
        <v>781</v>
      </c>
      <c r="B252" t="s">
        <v>860</v>
      </c>
      <c r="C252">
        <v>278</v>
      </c>
      <c r="D252">
        <v>1</v>
      </c>
      <c r="E252">
        <v>0</v>
      </c>
      <c r="F252" t="str">
        <f>_xlfn.CONCAT(zHotTipsUsed[[#This Row],[TipperID]],"/",zHotTipsUsed[[#This Row],[RoundNum]])</f>
        <v>278/1</v>
      </c>
    </row>
    <row r="253" spans="1:6" hidden="1" x14ac:dyDescent="0.35">
      <c r="A253" t="s">
        <v>781</v>
      </c>
      <c r="B253" t="s">
        <v>860</v>
      </c>
      <c r="C253">
        <v>67</v>
      </c>
      <c r="D253">
        <v>1</v>
      </c>
      <c r="E253">
        <v>0</v>
      </c>
      <c r="F253" t="str">
        <f>_xlfn.CONCAT(zHotTipsUsed[[#This Row],[TipperID]],"/",zHotTipsUsed[[#This Row],[RoundNum]])</f>
        <v>67/1</v>
      </c>
    </row>
    <row r="254" spans="1:6" hidden="1" x14ac:dyDescent="0.35">
      <c r="A254" t="s">
        <v>781</v>
      </c>
      <c r="B254" t="s">
        <v>860</v>
      </c>
      <c r="C254">
        <v>115</v>
      </c>
      <c r="D254">
        <v>1</v>
      </c>
      <c r="E254">
        <v>0</v>
      </c>
      <c r="F254" t="str">
        <f>_xlfn.CONCAT(zHotTipsUsed[[#This Row],[TipperID]],"/",zHotTipsUsed[[#This Row],[RoundNum]])</f>
        <v>115/1</v>
      </c>
    </row>
    <row r="255" spans="1:6" hidden="1" x14ac:dyDescent="0.35">
      <c r="A255" t="s">
        <v>781</v>
      </c>
      <c r="B255" t="s">
        <v>860</v>
      </c>
      <c r="C255">
        <v>81</v>
      </c>
      <c r="D255">
        <v>1</v>
      </c>
      <c r="E255">
        <v>0</v>
      </c>
      <c r="F255" t="str">
        <f>_xlfn.CONCAT(zHotTipsUsed[[#This Row],[TipperID]],"/",zHotTipsUsed[[#This Row],[RoundNum]])</f>
        <v>81/1</v>
      </c>
    </row>
    <row r="256" spans="1:6" hidden="1" x14ac:dyDescent="0.35">
      <c r="A256" t="s">
        <v>781</v>
      </c>
      <c r="B256" t="s">
        <v>860</v>
      </c>
      <c r="C256">
        <v>7</v>
      </c>
      <c r="D256">
        <v>1</v>
      </c>
      <c r="E256">
        <v>0</v>
      </c>
      <c r="F256" t="str">
        <f>_xlfn.CONCAT(zHotTipsUsed[[#This Row],[TipperID]],"/",zHotTipsUsed[[#This Row],[RoundNum]])</f>
        <v>7/1</v>
      </c>
    </row>
    <row r="257" spans="1:6" hidden="1" x14ac:dyDescent="0.35">
      <c r="A257" t="s">
        <v>781</v>
      </c>
      <c r="B257" t="s">
        <v>860</v>
      </c>
      <c r="C257">
        <v>100</v>
      </c>
      <c r="D257">
        <v>1</v>
      </c>
      <c r="E257">
        <v>0</v>
      </c>
      <c r="F257" t="str">
        <f>_xlfn.CONCAT(zHotTipsUsed[[#This Row],[TipperID]],"/",zHotTipsUsed[[#This Row],[RoundNum]])</f>
        <v>100/1</v>
      </c>
    </row>
    <row r="258" spans="1:6" hidden="1" x14ac:dyDescent="0.35">
      <c r="A258" t="s">
        <v>781</v>
      </c>
      <c r="B258" t="s">
        <v>860</v>
      </c>
      <c r="C258">
        <v>236</v>
      </c>
      <c r="D258">
        <v>1</v>
      </c>
      <c r="E258">
        <v>0</v>
      </c>
      <c r="F258" t="str">
        <f>_xlfn.CONCAT(zHotTipsUsed[[#This Row],[TipperID]],"/",zHotTipsUsed[[#This Row],[RoundNum]])</f>
        <v>236/1</v>
      </c>
    </row>
    <row r="259" spans="1:6" hidden="1" x14ac:dyDescent="0.35">
      <c r="A259" t="s">
        <v>781</v>
      </c>
      <c r="B259" t="s">
        <v>860</v>
      </c>
      <c r="C259">
        <v>302</v>
      </c>
      <c r="D259">
        <v>1</v>
      </c>
      <c r="E259">
        <v>0</v>
      </c>
      <c r="F259" t="str">
        <f>_xlfn.CONCAT(zHotTipsUsed[[#This Row],[TipperID]],"/",zHotTipsUsed[[#This Row],[RoundNum]])</f>
        <v>302/1</v>
      </c>
    </row>
    <row r="260" spans="1:6" hidden="1" x14ac:dyDescent="0.35">
      <c r="A260" t="s">
        <v>781</v>
      </c>
      <c r="B260" t="s">
        <v>860</v>
      </c>
      <c r="C260">
        <v>113</v>
      </c>
      <c r="D260">
        <v>1</v>
      </c>
      <c r="E260">
        <v>0</v>
      </c>
      <c r="F260" t="str">
        <f>_xlfn.CONCAT(zHotTipsUsed[[#This Row],[TipperID]],"/",zHotTipsUsed[[#This Row],[RoundNum]])</f>
        <v>113/1</v>
      </c>
    </row>
    <row r="261" spans="1:6" hidden="1" x14ac:dyDescent="0.35">
      <c r="A261" t="s">
        <v>781</v>
      </c>
      <c r="B261" t="s">
        <v>860</v>
      </c>
      <c r="C261">
        <v>109</v>
      </c>
      <c r="D261">
        <v>1</v>
      </c>
      <c r="E261">
        <v>0</v>
      </c>
      <c r="F261" t="str">
        <f>_xlfn.CONCAT(zHotTipsUsed[[#This Row],[TipperID]],"/",zHotTipsUsed[[#This Row],[RoundNum]])</f>
        <v>109/1</v>
      </c>
    </row>
    <row r="262" spans="1:6" hidden="1" x14ac:dyDescent="0.35">
      <c r="A262" t="s">
        <v>781</v>
      </c>
      <c r="B262" t="s">
        <v>860</v>
      </c>
      <c r="C262">
        <v>93</v>
      </c>
      <c r="D262">
        <v>1</v>
      </c>
      <c r="E262">
        <v>0</v>
      </c>
      <c r="F262" t="str">
        <f>_xlfn.CONCAT(zHotTipsUsed[[#This Row],[TipperID]],"/",zHotTipsUsed[[#This Row],[RoundNum]])</f>
        <v>93/1</v>
      </c>
    </row>
    <row r="263" spans="1:6" hidden="1" x14ac:dyDescent="0.35">
      <c r="A263" t="s">
        <v>781</v>
      </c>
      <c r="B263" t="s">
        <v>860</v>
      </c>
      <c r="C263">
        <v>238</v>
      </c>
      <c r="D263">
        <v>23</v>
      </c>
      <c r="E263">
        <v>0</v>
      </c>
      <c r="F263" t="str">
        <f>_xlfn.CONCAT(zHotTipsUsed[[#This Row],[TipperID]],"/",zHotTipsUsed[[#This Row],[RoundNum]])</f>
        <v>238/23</v>
      </c>
    </row>
    <row r="264" spans="1:6" hidden="1" x14ac:dyDescent="0.35">
      <c r="A264" t="s">
        <v>781</v>
      </c>
      <c r="B264" t="s">
        <v>860</v>
      </c>
      <c r="C264">
        <v>238</v>
      </c>
      <c r="D264">
        <v>24</v>
      </c>
      <c r="E264">
        <v>0</v>
      </c>
      <c r="F264" t="str">
        <f>_xlfn.CONCAT(zHotTipsUsed[[#This Row],[TipperID]],"/",zHotTipsUsed[[#This Row],[RoundNum]])</f>
        <v>238/24</v>
      </c>
    </row>
    <row r="265" spans="1:6" hidden="1" x14ac:dyDescent="0.35">
      <c r="A265" t="s">
        <v>781</v>
      </c>
      <c r="B265" t="s">
        <v>860</v>
      </c>
      <c r="C265">
        <v>238</v>
      </c>
      <c r="D265">
        <v>2</v>
      </c>
      <c r="E265">
        <v>0</v>
      </c>
      <c r="F265" t="str">
        <f>_xlfn.CONCAT(zHotTipsUsed[[#This Row],[TipperID]],"/",zHotTipsUsed[[#This Row],[RoundNum]])</f>
        <v>238/2</v>
      </c>
    </row>
    <row r="266" spans="1:6" hidden="1" x14ac:dyDescent="0.35">
      <c r="A266" t="s">
        <v>781</v>
      </c>
      <c r="B266" t="s">
        <v>860</v>
      </c>
      <c r="C266">
        <v>238</v>
      </c>
      <c r="D266">
        <v>1</v>
      </c>
      <c r="E266">
        <v>0</v>
      </c>
      <c r="F266" t="str">
        <f>_xlfn.CONCAT(zHotTipsUsed[[#This Row],[TipperID]],"/",zHotTipsUsed[[#This Row],[RoundNum]])</f>
        <v>238/1</v>
      </c>
    </row>
    <row r="267" spans="1:6" hidden="1" x14ac:dyDescent="0.35">
      <c r="A267" t="s">
        <v>781</v>
      </c>
      <c r="B267" t="s">
        <v>860</v>
      </c>
      <c r="C267">
        <v>296</v>
      </c>
      <c r="D267">
        <v>1</v>
      </c>
      <c r="E267">
        <v>0</v>
      </c>
      <c r="F267" t="str">
        <f>_xlfn.CONCAT(zHotTipsUsed[[#This Row],[TipperID]],"/",zHotTipsUsed[[#This Row],[RoundNum]])</f>
        <v>296/1</v>
      </c>
    </row>
    <row r="268" spans="1:6" hidden="1" x14ac:dyDescent="0.35">
      <c r="A268" t="s">
        <v>781</v>
      </c>
      <c r="B268" t="s">
        <v>860</v>
      </c>
      <c r="C268">
        <v>272</v>
      </c>
      <c r="D268">
        <v>1</v>
      </c>
      <c r="E268">
        <v>0</v>
      </c>
      <c r="F268" t="str">
        <f>_xlfn.CONCAT(zHotTipsUsed[[#This Row],[TipperID]],"/",zHotTipsUsed[[#This Row],[RoundNum]])</f>
        <v>272/1</v>
      </c>
    </row>
    <row r="269" spans="1:6" hidden="1" x14ac:dyDescent="0.35">
      <c r="A269" t="s">
        <v>781</v>
      </c>
      <c r="B269" t="s">
        <v>860</v>
      </c>
      <c r="C269">
        <v>167</v>
      </c>
      <c r="D269">
        <v>1</v>
      </c>
      <c r="E269">
        <v>0</v>
      </c>
      <c r="F269" t="str">
        <f>_xlfn.CONCAT(zHotTipsUsed[[#This Row],[TipperID]],"/",zHotTipsUsed[[#This Row],[RoundNum]])</f>
        <v>167/1</v>
      </c>
    </row>
    <row r="270" spans="1:6" hidden="1" x14ac:dyDescent="0.35">
      <c r="A270" t="s">
        <v>781</v>
      </c>
      <c r="B270" t="s">
        <v>860</v>
      </c>
      <c r="C270">
        <v>192</v>
      </c>
      <c r="D270">
        <v>1</v>
      </c>
      <c r="E270">
        <v>0</v>
      </c>
      <c r="F270" t="str">
        <f>_xlfn.CONCAT(zHotTipsUsed[[#This Row],[TipperID]],"/",zHotTipsUsed[[#This Row],[RoundNum]])</f>
        <v>192/1</v>
      </c>
    </row>
    <row r="271" spans="1:6" hidden="1" x14ac:dyDescent="0.35">
      <c r="A271" t="s">
        <v>781</v>
      </c>
      <c r="B271" t="s">
        <v>860</v>
      </c>
      <c r="C271">
        <v>140</v>
      </c>
      <c r="D271">
        <v>1</v>
      </c>
      <c r="E271">
        <v>0</v>
      </c>
      <c r="F271" t="str">
        <f>_xlfn.CONCAT(zHotTipsUsed[[#This Row],[TipperID]],"/",zHotTipsUsed[[#This Row],[RoundNum]])</f>
        <v>140/1</v>
      </c>
    </row>
  </sheetData>
  <pageMargins left="0.7" right="0.7" top="0.75" bottom="0.75" header="0.3" footer="0.3"/>
  <tableParts count="1">
    <tablePart r:id="rId1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F928D-A31A-480C-8B01-AEED6FBB051A}">
  <sheetPr codeName="Sheet32"/>
  <dimension ref="A1:AG191"/>
  <sheetViews>
    <sheetView workbookViewId="0"/>
  </sheetViews>
  <sheetFormatPr defaultRowHeight="14.5" x14ac:dyDescent="0.35"/>
  <cols>
    <col min="1" max="1" width="10.26953125" bestFit="1" customWidth="1"/>
    <col min="2" max="2" width="36.26953125" bestFit="1" customWidth="1"/>
    <col min="3" max="3" width="11.7265625" bestFit="1" customWidth="1"/>
    <col min="4" max="4" width="12.26953125" bestFit="1" customWidth="1"/>
    <col min="5" max="5" width="36" bestFit="1" customWidth="1"/>
    <col min="6" max="6" width="16" bestFit="1" customWidth="1"/>
    <col min="7" max="7" width="9.26953125" bestFit="1" customWidth="1"/>
    <col min="8" max="8" width="15.7265625" bestFit="1" customWidth="1"/>
    <col min="9" max="9" width="9" bestFit="1" customWidth="1"/>
    <col min="10" max="10" width="15.54296875" bestFit="1" customWidth="1"/>
    <col min="11" max="11" width="17.7265625" bestFit="1" customWidth="1"/>
    <col min="12" max="12" width="12.26953125" bestFit="1" customWidth="1"/>
    <col min="13" max="13" width="14.81640625" bestFit="1" customWidth="1"/>
    <col min="14" max="14" width="21.7265625" bestFit="1" customWidth="1"/>
    <col min="15" max="15" width="19.1796875" bestFit="1" customWidth="1"/>
    <col min="16" max="16" width="18" bestFit="1" customWidth="1"/>
    <col min="17" max="17" width="24.453125" bestFit="1" customWidth="1"/>
    <col min="18" max="18" width="19.1796875" bestFit="1" customWidth="1"/>
    <col min="19" max="19" width="12.26953125" bestFit="1" customWidth="1"/>
    <col min="20" max="20" width="8.453125" bestFit="1" customWidth="1"/>
    <col min="21" max="21" width="12" bestFit="1" customWidth="1"/>
    <col min="22" max="22" width="15.7265625" bestFit="1" customWidth="1"/>
    <col min="23" max="23" width="22.7265625" bestFit="1" customWidth="1"/>
    <col min="24" max="24" width="14" bestFit="1" customWidth="1"/>
    <col min="25" max="25" width="9.54296875" bestFit="1" customWidth="1"/>
    <col min="26" max="26" width="11.26953125" bestFit="1" customWidth="1"/>
    <col min="27" max="27" width="17.7265625" bestFit="1" customWidth="1"/>
    <col min="28" max="28" width="18.26953125" bestFit="1" customWidth="1"/>
    <col min="29" max="29" width="21.1796875" bestFit="1" customWidth="1"/>
    <col min="30" max="30" width="9.54296875" bestFit="1" customWidth="1"/>
    <col min="31" max="31" width="21.26953125" bestFit="1" customWidth="1"/>
    <col min="32" max="32" width="25" bestFit="1" customWidth="1"/>
    <col min="33" max="33" width="22.26953125" bestFit="1" customWidth="1"/>
  </cols>
  <sheetData>
    <row r="1" spans="1:33" x14ac:dyDescent="0.35">
      <c r="A1" t="s">
        <v>42</v>
      </c>
      <c r="B1" t="s">
        <v>812</v>
      </c>
      <c r="C1" t="s">
        <v>49</v>
      </c>
      <c r="D1" t="s">
        <v>4</v>
      </c>
      <c r="E1" t="s">
        <v>813</v>
      </c>
      <c r="F1" t="s">
        <v>7</v>
      </c>
      <c r="G1" t="s">
        <v>8</v>
      </c>
      <c r="H1" t="s">
        <v>814</v>
      </c>
      <c r="I1" t="s">
        <v>9</v>
      </c>
      <c r="J1" t="s">
        <v>630</v>
      </c>
      <c r="K1" t="s">
        <v>815</v>
      </c>
      <c r="L1" t="s">
        <v>816</v>
      </c>
      <c r="M1" t="s">
        <v>817</v>
      </c>
      <c r="N1" t="s">
        <v>818</v>
      </c>
      <c r="O1" t="s">
        <v>819</v>
      </c>
      <c r="P1" t="s">
        <v>820</v>
      </c>
      <c r="Q1" t="s">
        <v>821</v>
      </c>
      <c r="R1" t="s">
        <v>822</v>
      </c>
      <c r="S1" t="s">
        <v>764</v>
      </c>
      <c r="T1" t="s">
        <v>604</v>
      </c>
      <c r="U1" t="s">
        <v>635</v>
      </c>
      <c r="V1" t="s">
        <v>823</v>
      </c>
      <c r="W1" t="s">
        <v>824</v>
      </c>
      <c r="X1" t="s">
        <v>825</v>
      </c>
      <c r="Y1" t="s">
        <v>826</v>
      </c>
      <c r="Z1" t="s">
        <v>827</v>
      </c>
      <c r="AA1" t="s">
        <v>828</v>
      </c>
      <c r="AB1" t="s">
        <v>829</v>
      </c>
      <c r="AC1" t="s">
        <v>830</v>
      </c>
      <c r="AD1" t="s">
        <v>831</v>
      </c>
      <c r="AE1" t="s">
        <v>832</v>
      </c>
      <c r="AF1" t="s">
        <v>833</v>
      </c>
      <c r="AG1" t="s">
        <v>834</v>
      </c>
    </row>
    <row r="2" spans="1:33" x14ac:dyDescent="0.35">
      <c r="A2">
        <v>7</v>
      </c>
      <c r="B2" t="s">
        <v>392</v>
      </c>
      <c r="C2" t="s">
        <v>206</v>
      </c>
      <c r="D2" t="s">
        <v>172</v>
      </c>
      <c r="E2" t="s">
        <v>393</v>
      </c>
      <c r="F2" t="s">
        <v>639</v>
      </c>
      <c r="G2" t="s">
        <v>84</v>
      </c>
      <c r="I2" t="s">
        <v>83</v>
      </c>
      <c r="J2">
        <v>8</v>
      </c>
      <c r="K2" s="4"/>
      <c r="L2" s="4"/>
      <c r="N2" s="4"/>
      <c r="Q2" t="b">
        <v>0</v>
      </c>
      <c r="R2" s="4"/>
      <c r="S2" t="s">
        <v>1</v>
      </c>
      <c r="T2" t="b">
        <v>1</v>
      </c>
      <c r="U2">
        <v>0</v>
      </c>
      <c r="W2">
        <v>0</v>
      </c>
      <c r="X2">
        <v>0</v>
      </c>
      <c r="AA2" s="4">
        <v>45162.494109340281</v>
      </c>
      <c r="AC2" s="4"/>
      <c r="AD2" t="b">
        <v>0</v>
      </c>
      <c r="AE2" t="s">
        <v>691</v>
      </c>
      <c r="AF2" t="s">
        <v>692</v>
      </c>
      <c r="AG2" t="s">
        <v>693</v>
      </c>
    </row>
    <row r="3" spans="1:33" x14ac:dyDescent="0.35">
      <c r="A3">
        <v>9</v>
      </c>
      <c r="B3" t="s">
        <v>540</v>
      </c>
      <c r="C3" t="s">
        <v>542</v>
      </c>
      <c r="D3" t="s">
        <v>543</v>
      </c>
      <c r="E3" t="s">
        <v>541</v>
      </c>
      <c r="F3" t="s">
        <v>640</v>
      </c>
      <c r="G3" t="s">
        <v>84</v>
      </c>
      <c r="I3" t="s">
        <v>90</v>
      </c>
      <c r="J3">
        <v>0</v>
      </c>
      <c r="K3" s="4"/>
      <c r="L3" s="4"/>
      <c r="N3" s="4"/>
      <c r="Q3" t="b">
        <v>0</v>
      </c>
      <c r="R3" s="4"/>
      <c r="S3" t="s">
        <v>1</v>
      </c>
      <c r="T3" t="b">
        <v>1</v>
      </c>
      <c r="U3">
        <v>0</v>
      </c>
      <c r="W3">
        <v>0</v>
      </c>
      <c r="X3">
        <v>0</v>
      </c>
      <c r="AA3" s="4">
        <v>45163.412941782408</v>
      </c>
      <c r="AC3" s="4"/>
      <c r="AD3" t="b">
        <v>0</v>
      </c>
    </row>
    <row r="4" spans="1:33" x14ac:dyDescent="0.35">
      <c r="A4">
        <v>11</v>
      </c>
      <c r="B4" t="s">
        <v>93</v>
      </c>
      <c r="C4" t="s">
        <v>95</v>
      </c>
      <c r="D4" t="s">
        <v>96</v>
      </c>
      <c r="E4" t="s">
        <v>94</v>
      </c>
      <c r="F4" t="s">
        <v>639</v>
      </c>
      <c r="G4" t="s">
        <v>84</v>
      </c>
      <c r="I4" t="s">
        <v>83</v>
      </c>
      <c r="J4">
        <v>0</v>
      </c>
      <c r="K4" s="4"/>
      <c r="L4" s="4"/>
      <c r="N4" s="4"/>
      <c r="Q4" t="b">
        <v>0</v>
      </c>
      <c r="R4" s="4"/>
      <c r="S4" t="s">
        <v>1</v>
      </c>
      <c r="T4" t="b">
        <v>1</v>
      </c>
      <c r="U4">
        <v>0</v>
      </c>
      <c r="W4">
        <v>0</v>
      </c>
      <c r="X4">
        <v>0</v>
      </c>
      <c r="AA4" s="4">
        <v>45163.412941782408</v>
      </c>
      <c r="AC4" s="4"/>
      <c r="AD4" t="b">
        <v>0</v>
      </c>
    </row>
    <row r="5" spans="1:33" x14ac:dyDescent="0.35">
      <c r="A5">
        <v>13</v>
      </c>
      <c r="B5" t="s">
        <v>316</v>
      </c>
      <c r="C5" t="s">
        <v>318</v>
      </c>
      <c r="D5" t="s">
        <v>319</v>
      </c>
      <c r="E5" t="s">
        <v>317</v>
      </c>
      <c r="F5" t="s">
        <v>639</v>
      </c>
      <c r="G5" t="s">
        <v>84</v>
      </c>
      <c r="I5" t="s">
        <v>83</v>
      </c>
      <c r="J5">
        <v>0</v>
      </c>
      <c r="K5" s="4"/>
      <c r="L5" s="4">
        <v>45345</v>
      </c>
      <c r="M5" t="s">
        <v>835</v>
      </c>
      <c r="N5" s="4">
        <v>45358</v>
      </c>
      <c r="Q5" t="b">
        <v>0</v>
      </c>
      <c r="R5" s="4"/>
      <c r="S5" t="s">
        <v>1</v>
      </c>
      <c r="T5" t="b">
        <v>1</v>
      </c>
      <c r="U5">
        <v>0</v>
      </c>
      <c r="W5">
        <v>0</v>
      </c>
      <c r="X5">
        <v>0</v>
      </c>
      <c r="AA5" s="4">
        <v>45163.412941782408</v>
      </c>
      <c r="AC5" s="4"/>
      <c r="AD5" t="b">
        <v>0</v>
      </c>
    </row>
    <row r="6" spans="1:33" x14ac:dyDescent="0.35">
      <c r="A6">
        <v>15</v>
      </c>
      <c r="B6" t="s">
        <v>417</v>
      </c>
      <c r="C6" t="s">
        <v>419</v>
      </c>
      <c r="D6" t="s">
        <v>387</v>
      </c>
      <c r="E6" t="s">
        <v>418</v>
      </c>
      <c r="F6" t="s">
        <v>639</v>
      </c>
      <c r="G6" t="s">
        <v>84</v>
      </c>
      <c r="I6" t="s">
        <v>90</v>
      </c>
      <c r="J6">
        <v>7</v>
      </c>
      <c r="K6" s="4"/>
      <c r="L6" s="4">
        <v>45358</v>
      </c>
      <c r="M6" t="s">
        <v>836</v>
      </c>
      <c r="N6" s="4">
        <v>45358</v>
      </c>
      <c r="Q6" t="b">
        <v>0</v>
      </c>
      <c r="R6" s="4"/>
      <c r="S6" t="s">
        <v>1</v>
      </c>
      <c r="T6" t="b">
        <v>1</v>
      </c>
      <c r="U6">
        <v>0</v>
      </c>
      <c r="W6">
        <v>0</v>
      </c>
      <c r="X6">
        <v>0</v>
      </c>
      <c r="AA6" s="4">
        <v>45162.494109340281</v>
      </c>
      <c r="AC6" s="4"/>
      <c r="AD6" t="b">
        <v>0</v>
      </c>
      <c r="AE6" t="s">
        <v>687</v>
      </c>
      <c r="AF6" t="s">
        <v>688</v>
      </c>
      <c r="AG6" t="s">
        <v>689</v>
      </c>
    </row>
    <row r="7" spans="1:33" x14ac:dyDescent="0.35">
      <c r="A7">
        <v>17</v>
      </c>
      <c r="B7" t="s">
        <v>448</v>
      </c>
      <c r="C7" t="s">
        <v>450</v>
      </c>
      <c r="D7" t="s">
        <v>189</v>
      </c>
      <c r="E7" t="s">
        <v>449</v>
      </c>
      <c r="F7" t="s">
        <v>640</v>
      </c>
      <c r="G7" t="s">
        <v>84</v>
      </c>
      <c r="I7" t="s">
        <v>83</v>
      </c>
      <c r="J7">
        <v>0</v>
      </c>
      <c r="K7" s="4"/>
      <c r="L7" s="4">
        <v>45351</v>
      </c>
      <c r="M7" t="s">
        <v>835</v>
      </c>
      <c r="N7" s="4">
        <v>45358</v>
      </c>
      <c r="Q7" t="b">
        <v>0</v>
      </c>
      <c r="R7" s="4"/>
      <c r="S7" t="s">
        <v>1</v>
      </c>
      <c r="T7" t="b">
        <v>1</v>
      </c>
      <c r="U7">
        <v>0</v>
      </c>
      <c r="W7">
        <v>0</v>
      </c>
      <c r="X7">
        <v>0</v>
      </c>
      <c r="AA7" s="4">
        <v>45162.494109340281</v>
      </c>
      <c r="AC7" s="4"/>
      <c r="AD7" t="b">
        <v>0</v>
      </c>
    </row>
    <row r="8" spans="1:33" x14ac:dyDescent="0.35">
      <c r="A8">
        <v>18</v>
      </c>
      <c r="B8" t="s">
        <v>506</v>
      </c>
      <c r="C8" t="s">
        <v>166</v>
      </c>
      <c r="D8" t="s">
        <v>161</v>
      </c>
      <c r="E8" t="s">
        <v>507</v>
      </c>
      <c r="F8" t="s">
        <v>639</v>
      </c>
      <c r="G8" t="s">
        <v>84</v>
      </c>
      <c r="I8" t="s">
        <v>83</v>
      </c>
      <c r="J8">
        <v>14</v>
      </c>
      <c r="K8" s="4"/>
      <c r="L8" s="4">
        <v>45345</v>
      </c>
      <c r="M8" t="s">
        <v>835</v>
      </c>
      <c r="N8" s="4">
        <v>45358</v>
      </c>
      <c r="Q8" t="b">
        <v>0</v>
      </c>
      <c r="R8" s="4"/>
      <c r="S8" t="s">
        <v>1</v>
      </c>
      <c r="T8" t="b">
        <v>1</v>
      </c>
      <c r="U8">
        <v>0</v>
      </c>
      <c r="W8">
        <v>0</v>
      </c>
      <c r="X8">
        <v>0</v>
      </c>
      <c r="AA8" s="4"/>
      <c r="AC8" s="4"/>
      <c r="AD8" t="b">
        <v>0</v>
      </c>
      <c r="AE8" t="s">
        <v>715</v>
      </c>
      <c r="AF8" t="s">
        <v>716</v>
      </c>
      <c r="AG8" t="s">
        <v>717</v>
      </c>
    </row>
    <row r="9" spans="1:33" x14ac:dyDescent="0.35">
      <c r="A9">
        <v>21</v>
      </c>
      <c r="B9" t="s">
        <v>570</v>
      </c>
      <c r="C9" t="s">
        <v>481</v>
      </c>
      <c r="D9" t="s">
        <v>105</v>
      </c>
      <c r="E9" t="s">
        <v>571</v>
      </c>
      <c r="F9" t="s">
        <v>639</v>
      </c>
      <c r="G9" t="s">
        <v>84</v>
      </c>
      <c r="I9" t="s">
        <v>83</v>
      </c>
      <c r="J9">
        <v>14</v>
      </c>
      <c r="K9" s="4"/>
      <c r="L9" s="4"/>
      <c r="N9" s="4"/>
      <c r="Q9" t="b">
        <v>0</v>
      </c>
      <c r="R9" s="4"/>
      <c r="S9" t="s">
        <v>1</v>
      </c>
      <c r="T9" t="b">
        <v>1</v>
      </c>
      <c r="U9">
        <v>0</v>
      </c>
      <c r="W9">
        <v>0</v>
      </c>
      <c r="X9">
        <v>0</v>
      </c>
      <c r="AA9" s="4">
        <v>45163.412941782408</v>
      </c>
      <c r="AC9" s="4"/>
      <c r="AD9" t="b">
        <v>0</v>
      </c>
      <c r="AE9" t="s">
        <v>715</v>
      </c>
      <c r="AF9" t="s">
        <v>716</v>
      </c>
      <c r="AG9" t="s">
        <v>717</v>
      </c>
    </row>
    <row r="10" spans="1:33" x14ac:dyDescent="0.35">
      <c r="A10">
        <v>22</v>
      </c>
      <c r="B10" t="s">
        <v>479</v>
      </c>
      <c r="C10" t="s">
        <v>481</v>
      </c>
      <c r="D10" t="s">
        <v>482</v>
      </c>
      <c r="E10" t="s">
        <v>480</v>
      </c>
      <c r="F10" t="s">
        <v>639</v>
      </c>
      <c r="G10" t="s">
        <v>84</v>
      </c>
      <c r="I10" t="s">
        <v>90</v>
      </c>
      <c r="J10">
        <v>0</v>
      </c>
      <c r="K10" s="4"/>
      <c r="L10" s="4"/>
      <c r="N10" s="4"/>
      <c r="Q10" t="b">
        <v>0</v>
      </c>
      <c r="R10" s="4"/>
      <c r="S10" t="s">
        <v>1</v>
      </c>
      <c r="T10" t="b">
        <v>1</v>
      </c>
      <c r="U10">
        <v>0</v>
      </c>
      <c r="W10">
        <v>0</v>
      </c>
      <c r="X10">
        <v>0</v>
      </c>
      <c r="AA10" s="4">
        <v>45163.412941782408</v>
      </c>
      <c r="AC10" s="4"/>
      <c r="AD10" t="b">
        <v>0</v>
      </c>
    </row>
    <row r="11" spans="1:33" x14ac:dyDescent="0.35">
      <c r="A11">
        <v>23</v>
      </c>
      <c r="B11" t="s">
        <v>486</v>
      </c>
      <c r="C11" t="s">
        <v>374</v>
      </c>
      <c r="D11" t="s">
        <v>375</v>
      </c>
      <c r="E11" t="s">
        <v>487</v>
      </c>
      <c r="F11" t="s">
        <v>639</v>
      </c>
      <c r="G11" t="s">
        <v>82</v>
      </c>
      <c r="I11" t="s">
        <v>90</v>
      </c>
      <c r="J11">
        <v>0</v>
      </c>
      <c r="K11" s="4"/>
      <c r="L11" s="4"/>
      <c r="N11" s="4"/>
      <c r="Q11" t="b">
        <v>0</v>
      </c>
      <c r="R11" s="4"/>
      <c r="S11" t="s">
        <v>1</v>
      </c>
      <c r="T11" t="b">
        <v>1</v>
      </c>
      <c r="U11">
        <v>0</v>
      </c>
      <c r="W11">
        <v>0</v>
      </c>
      <c r="X11">
        <v>0</v>
      </c>
      <c r="AA11" s="4">
        <v>45163.412941782408</v>
      </c>
      <c r="AC11" s="4"/>
      <c r="AD11" t="b">
        <v>0</v>
      </c>
    </row>
    <row r="12" spans="1:33" x14ac:dyDescent="0.35">
      <c r="A12">
        <v>24</v>
      </c>
      <c r="B12" t="s">
        <v>406</v>
      </c>
      <c r="C12" t="s">
        <v>166</v>
      </c>
      <c r="D12" t="s">
        <v>167</v>
      </c>
      <c r="E12" t="s">
        <v>407</v>
      </c>
      <c r="F12" t="s">
        <v>639</v>
      </c>
      <c r="G12" t="s">
        <v>84</v>
      </c>
      <c r="I12" t="s">
        <v>90</v>
      </c>
      <c r="J12">
        <v>0</v>
      </c>
      <c r="K12" s="4"/>
      <c r="L12" s="4"/>
      <c r="N12" s="4"/>
      <c r="Q12" t="b">
        <v>0</v>
      </c>
      <c r="R12" s="4"/>
      <c r="S12" t="s">
        <v>1</v>
      </c>
      <c r="T12" t="b">
        <v>1</v>
      </c>
      <c r="U12">
        <v>0</v>
      </c>
      <c r="W12">
        <v>0</v>
      </c>
      <c r="X12">
        <v>0</v>
      </c>
      <c r="AA12" s="4"/>
      <c r="AC12" s="4"/>
      <c r="AD12" t="b">
        <v>0</v>
      </c>
    </row>
    <row r="13" spans="1:33" x14ac:dyDescent="0.35">
      <c r="A13">
        <v>26</v>
      </c>
      <c r="B13" t="s">
        <v>252</v>
      </c>
      <c r="C13" t="s">
        <v>254</v>
      </c>
      <c r="D13" t="s">
        <v>255</v>
      </c>
      <c r="E13" t="s">
        <v>253</v>
      </c>
      <c r="F13" t="s">
        <v>639</v>
      </c>
      <c r="G13" t="s">
        <v>82</v>
      </c>
      <c r="I13" t="s">
        <v>83</v>
      </c>
      <c r="J13">
        <v>10</v>
      </c>
      <c r="K13" s="4"/>
      <c r="L13" s="4"/>
      <c r="N13" s="4"/>
      <c r="Q13" t="b">
        <v>0</v>
      </c>
      <c r="R13" s="4"/>
      <c r="S13" t="s">
        <v>1</v>
      </c>
      <c r="T13" t="b">
        <v>1</v>
      </c>
      <c r="U13">
        <v>0</v>
      </c>
      <c r="W13">
        <v>0</v>
      </c>
      <c r="X13">
        <v>0</v>
      </c>
      <c r="AA13" s="4">
        <v>45162.494109340281</v>
      </c>
      <c r="AC13" s="4"/>
      <c r="AD13" t="b">
        <v>0</v>
      </c>
      <c r="AE13" t="s">
        <v>699</v>
      </c>
      <c r="AF13" t="s">
        <v>700</v>
      </c>
      <c r="AG13" t="s">
        <v>701</v>
      </c>
    </row>
    <row r="14" spans="1:33" x14ac:dyDescent="0.35">
      <c r="A14">
        <v>27</v>
      </c>
      <c r="B14" t="s">
        <v>158</v>
      </c>
      <c r="C14" t="s">
        <v>160</v>
      </c>
      <c r="D14" t="s">
        <v>161</v>
      </c>
      <c r="E14" t="s">
        <v>159</v>
      </c>
      <c r="F14" t="s">
        <v>639</v>
      </c>
      <c r="G14" t="s">
        <v>84</v>
      </c>
      <c r="I14" t="s">
        <v>83</v>
      </c>
      <c r="J14">
        <v>12</v>
      </c>
      <c r="K14" s="4"/>
      <c r="L14" s="4">
        <v>45357</v>
      </c>
      <c r="M14" t="s">
        <v>835</v>
      </c>
      <c r="N14" s="4">
        <v>45358</v>
      </c>
      <c r="Q14" t="b">
        <v>0</v>
      </c>
      <c r="R14" s="4"/>
      <c r="S14" t="s">
        <v>1</v>
      </c>
      <c r="T14" t="b">
        <v>1</v>
      </c>
      <c r="U14">
        <v>0</v>
      </c>
      <c r="W14">
        <v>0</v>
      </c>
      <c r="X14">
        <v>0</v>
      </c>
      <c r="AA14" s="4">
        <v>45155.483704317128</v>
      </c>
      <c r="AC14" s="4"/>
      <c r="AD14" t="b">
        <v>0</v>
      </c>
      <c r="AE14" t="s">
        <v>707</v>
      </c>
      <c r="AF14" t="s">
        <v>708</v>
      </c>
      <c r="AG14" t="s">
        <v>709</v>
      </c>
    </row>
    <row r="15" spans="1:33" x14ac:dyDescent="0.35">
      <c r="A15">
        <v>28</v>
      </c>
      <c r="B15" t="s">
        <v>574</v>
      </c>
      <c r="C15" t="s">
        <v>576</v>
      </c>
      <c r="D15" t="s">
        <v>235</v>
      </c>
      <c r="E15" t="s">
        <v>575</v>
      </c>
      <c r="F15" t="s">
        <v>639</v>
      </c>
      <c r="G15" t="s">
        <v>84</v>
      </c>
      <c r="I15" t="s">
        <v>90</v>
      </c>
      <c r="J15">
        <v>14</v>
      </c>
      <c r="K15" s="4"/>
      <c r="L15" s="4"/>
      <c r="N15" s="4"/>
      <c r="Q15" t="b">
        <v>0</v>
      </c>
      <c r="R15" s="4"/>
      <c r="S15" t="s">
        <v>1</v>
      </c>
      <c r="T15" t="b">
        <v>1</v>
      </c>
      <c r="U15">
        <v>0</v>
      </c>
      <c r="W15">
        <v>0</v>
      </c>
      <c r="X15">
        <v>0</v>
      </c>
      <c r="AA15" s="4">
        <v>45141.481092326387</v>
      </c>
      <c r="AC15" s="4"/>
      <c r="AD15" t="b">
        <v>0</v>
      </c>
      <c r="AE15" t="s">
        <v>715</v>
      </c>
      <c r="AF15" t="s">
        <v>716</v>
      </c>
      <c r="AG15" t="s">
        <v>717</v>
      </c>
    </row>
    <row r="16" spans="1:33" x14ac:dyDescent="0.35">
      <c r="A16">
        <v>31</v>
      </c>
      <c r="B16" t="s">
        <v>348</v>
      </c>
      <c r="C16" t="s">
        <v>168</v>
      </c>
      <c r="D16" t="s">
        <v>172</v>
      </c>
      <c r="E16" t="s">
        <v>349</v>
      </c>
      <c r="F16" t="s">
        <v>639</v>
      </c>
      <c r="G16" t="s">
        <v>84</v>
      </c>
      <c r="I16" t="s">
        <v>83</v>
      </c>
      <c r="J16">
        <v>13</v>
      </c>
      <c r="K16" s="4"/>
      <c r="L16" s="4"/>
      <c r="N16" s="4"/>
      <c r="Q16" t="b">
        <v>0</v>
      </c>
      <c r="R16" s="4"/>
      <c r="S16" t="s">
        <v>1</v>
      </c>
      <c r="T16" t="b">
        <v>1</v>
      </c>
      <c r="U16">
        <v>0</v>
      </c>
      <c r="W16">
        <v>0</v>
      </c>
      <c r="X16">
        <v>0</v>
      </c>
      <c r="AA16" s="4">
        <v>45163.412941782408</v>
      </c>
      <c r="AC16" s="4"/>
      <c r="AD16" t="b">
        <v>0</v>
      </c>
      <c r="AE16" t="s">
        <v>711</v>
      </c>
      <c r="AF16" t="s">
        <v>712</v>
      </c>
      <c r="AG16" t="s">
        <v>713</v>
      </c>
    </row>
    <row r="17" spans="1:33" x14ac:dyDescent="0.35">
      <c r="A17">
        <v>32</v>
      </c>
      <c r="B17" t="s">
        <v>531</v>
      </c>
      <c r="C17" t="s">
        <v>168</v>
      </c>
      <c r="D17" t="s">
        <v>89</v>
      </c>
      <c r="E17" t="s">
        <v>532</v>
      </c>
      <c r="F17" t="s">
        <v>640</v>
      </c>
      <c r="G17" t="s">
        <v>84</v>
      </c>
      <c r="I17" t="s">
        <v>90</v>
      </c>
      <c r="J17">
        <v>7</v>
      </c>
      <c r="K17" s="4"/>
      <c r="L17" s="4"/>
      <c r="N17" s="4"/>
      <c r="Q17" t="b">
        <v>0</v>
      </c>
      <c r="R17" s="4"/>
      <c r="S17" t="s">
        <v>1</v>
      </c>
      <c r="T17" t="b">
        <v>1</v>
      </c>
      <c r="U17">
        <v>0</v>
      </c>
      <c r="W17">
        <v>0</v>
      </c>
      <c r="X17">
        <v>0</v>
      </c>
      <c r="AA17" s="4">
        <v>45162.494109340281</v>
      </c>
      <c r="AC17" s="4"/>
      <c r="AD17" t="b">
        <v>0</v>
      </c>
      <c r="AE17" t="s">
        <v>687</v>
      </c>
      <c r="AF17" t="s">
        <v>688</v>
      </c>
      <c r="AG17" t="s">
        <v>689</v>
      </c>
    </row>
    <row r="18" spans="1:33" x14ac:dyDescent="0.35">
      <c r="A18">
        <v>33</v>
      </c>
      <c r="B18" t="s">
        <v>260</v>
      </c>
      <c r="C18" t="s">
        <v>262</v>
      </c>
      <c r="D18" t="s">
        <v>263</v>
      </c>
      <c r="E18" t="s">
        <v>261</v>
      </c>
      <c r="F18" t="s">
        <v>639</v>
      </c>
      <c r="G18" t="s">
        <v>84</v>
      </c>
      <c r="I18" t="s">
        <v>90</v>
      </c>
      <c r="J18">
        <v>13</v>
      </c>
      <c r="K18" s="4"/>
      <c r="L18" s="4">
        <v>45358</v>
      </c>
      <c r="M18" t="s">
        <v>835</v>
      </c>
      <c r="N18" s="4">
        <v>45358</v>
      </c>
      <c r="Q18" t="b">
        <v>0</v>
      </c>
      <c r="R18" s="4"/>
      <c r="S18" t="s">
        <v>1</v>
      </c>
      <c r="T18" t="b">
        <v>1</v>
      </c>
      <c r="U18">
        <v>0</v>
      </c>
      <c r="W18">
        <v>0</v>
      </c>
      <c r="X18">
        <v>0</v>
      </c>
      <c r="AA18" s="4">
        <v>45163.412941782408</v>
      </c>
      <c r="AC18" s="4"/>
      <c r="AD18" t="b">
        <v>0</v>
      </c>
      <c r="AE18" t="s">
        <v>711</v>
      </c>
      <c r="AF18" t="s">
        <v>712</v>
      </c>
      <c r="AG18" t="s">
        <v>713</v>
      </c>
    </row>
    <row r="19" spans="1:33" x14ac:dyDescent="0.35">
      <c r="A19">
        <v>34</v>
      </c>
      <c r="B19" t="s">
        <v>566</v>
      </c>
      <c r="C19" t="s">
        <v>533</v>
      </c>
      <c r="D19" t="s">
        <v>153</v>
      </c>
      <c r="E19" t="s">
        <v>858</v>
      </c>
      <c r="F19" t="s">
        <v>640</v>
      </c>
      <c r="G19" t="s">
        <v>82</v>
      </c>
      <c r="I19" t="s">
        <v>90</v>
      </c>
      <c r="J19">
        <v>9</v>
      </c>
      <c r="K19" s="4"/>
      <c r="L19" s="4">
        <v>45358</v>
      </c>
      <c r="M19" t="s">
        <v>836</v>
      </c>
      <c r="N19" s="4">
        <v>45358</v>
      </c>
      <c r="Q19" t="b">
        <v>0</v>
      </c>
      <c r="R19" s="4"/>
      <c r="S19" t="s">
        <v>1</v>
      </c>
      <c r="T19" t="b">
        <v>1</v>
      </c>
      <c r="U19">
        <v>0</v>
      </c>
      <c r="W19">
        <v>0</v>
      </c>
      <c r="X19">
        <v>0</v>
      </c>
      <c r="AA19" s="4">
        <v>45155.483704317128</v>
      </c>
      <c r="AC19" s="4"/>
      <c r="AD19" t="b">
        <v>0</v>
      </c>
      <c r="AE19" t="s">
        <v>695</v>
      </c>
      <c r="AF19" t="s">
        <v>696</v>
      </c>
      <c r="AG19" t="s">
        <v>697</v>
      </c>
    </row>
    <row r="20" spans="1:33" x14ac:dyDescent="0.35">
      <c r="A20">
        <v>36</v>
      </c>
      <c r="B20" t="s">
        <v>295</v>
      </c>
      <c r="C20" t="s">
        <v>297</v>
      </c>
      <c r="D20" t="s">
        <v>298</v>
      </c>
      <c r="E20" t="s">
        <v>296</v>
      </c>
      <c r="F20" t="s">
        <v>640</v>
      </c>
      <c r="G20" t="s">
        <v>84</v>
      </c>
      <c r="I20" t="s">
        <v>83</v>
      </c>
      <c r="J20">
        <v>11</v>
      </c>
      <c r="K20" s="4"/>
      <c r="L20" s="4"/>
      <c r="N20" s="4"/>
      <c r="Q20" t="b">
        <v>0</v>
      </c>
      <c r="R20" s="4"/>
      <c r="S20" t="s">
        <v>1</v>
      </c>
      <c r="T20" t="b">
        <v>1</v>
      </c>
      <c r="U20">
        <v>0</v>
      </c>
      <c r="W20">
        <v>0</v>
      </c>
      <c r="X20">
        <v>0</v>
      </c>
      <c r="AA20" s="4">
        <v>45162.494109340281</v>
      </c>
      <c r="AC20" s="4"/>
      <c r="AD20" t="b">
        <v>0</v>
      </c>
      <c r="AE20" t="s">
        <v>703</v>
      </c>
      <c r="AF20" t="s">
        <v>704</v>
      </c>
      <c r="AG20" t="s">
        <v>705</v>
      </c>
    </row>
    <row r="21" spans="1:33" x14ac:dyDescent="0.35">
      <c r="A21">
        <v>37</v>
      </c>
      <c r="B21" t="s">
        <v>585</v>
      </c>
      <c r="C21" t="s">
        <v>477</v>
      </c>
      <c r="D21" t="s">
        <v>587</v>
      </c>
      <c r="E21" t="s">
        <v>586</v>
      </c>
      <c r="F21" t="s">
        <v>641</v>
      </c>
      <c r="G21" t="s">
        <v>84</v>
      </c>
      <c r="I21" t="s">
        <v>90</v>
      </c>
      <c r="J21">
        <v>11</v>
      </c>
      <c r="K21" s="4"/>
      <c r="L21" s="4">
        <v>45358</v>
      </c>
      <c r="M21" t="s">
        <v>836</v>
      </c>
      <c r="N21" s="4">
        <v>45358</v>
      </c>
      <c r="Q21" t="b">
        <v>0</v>
      </c>
      <c r="R21" s="4"/>
      <c r="S21" t="s">
        <v>1</v>
      </c>
      <c r="T21" t="b">
        <v>1</v>
      </c>
      <c r="U21">
        <v>0</v>
      </c>
      <c r="W21">
        <v>0</v>
      </c>
      <c r="X21">
        <v>0</v>
      </c>
      <c r="AA21" s="4">
        <v>45163.412941782408</v>
      </c>
      <c r="AC21" s="4"/>
      <c r="AD21" t="b">
        <v>0</v>
      </c>
      <c r="AE21" t="s">
        <v>703</v>
      </c>
      <c r="AF21" t="s">
        <v>704</v>
      </c>
      <c r="AG21" t="s">
        <v>705</v>
      </c>
    </row>
    <row r="22" spans="1:33" x14ac:dyDescent="0.35">
      <c r="A22">
        <v>38</v>
      </c>
      <c r="B22" t="s">
        <v>111</v>
      </c>
      <c r="C22" t="s">
        <v>113</v>
      </c>
      <c r="D22" t="s">
        <v>114</v>
      </c>
      <c r="E22" t="s">
        <v>112</v>
      </c>
      <c r="F22" t="s">
        <v>640</v>
      </c>
      <c r="G22" t="s">
        <v>84</v>
      </c>
      <c r="I22" t="s">
        <v>83</v>
      </c>
      <c r="J22">
        <v>8</v>
      </c>
      <c r="K22" s="4"/>
      <c r="L22" s="4">
        <v>45358</v>
      </c>
      <c r="M22" t="s">
        <v>835</v>
      </c>
      <c r="N22" s="4">
        <v>45358</v>
      </c>
      <c r="Q22" t="b">
        <v>0</v>
      </c>
      <c r="R22" s="4"/>
      <c r="S22" t="s">
        <v>1</v>
      </c>
      <c r="T22" t="b">
        <v>1</v>
      </c>
      <c r="U22">
        <v>0</v>
      </c>
      <c r="W22">
        <v>0</v>
      </c>
      <c r="X22">
        <v>0</v>
      </c>
      <c r="AA22" s="4">
        <v>45162.494109340281</v>
      </c>
      <c r="AC22" s="4"/>
      <c r="AD22" t="b">
        <v>0</v>
      </c>
      <c r="AE22" t="s">
        <v>691</v>
      </c>
      <c r="AF22" t="s">
        <v>692</v>
      </c>
      <c r="AG22" t="s">
        <v>693</v>
      </c>
    </row>
    <row r="23" spans="1:33" x14ac:dyDescent="0.35">
      <c r="A23">
        <v>39</v>
      </c>
      <c r="B23" t="s">
        <v>600</v>
      </c>
      <c r="C23" t="s">
        <v>602</v>
      </c>
      <c r="D23" t="s">
        <v>379</v>
      </c>
      <c r="E23" t="s">
        <v>601</v>
      </c>
      <c r="F23" t="s">
        <v>639</v>
      </c>
      <c r="G23" t="s">
        <v>84</v>
      </c>
      <c r="I23" t="s">
        <v>83</v>
      </c>
      <c r="J23">
        <v>9</v>
      </c>
      <c r="K23" s="4"/>
      <c r="L23" s="4">
        <v>45341</v>
      </c>
      <c r="M23" t="s">
        <v>836</v>
      </c>
      <c r="N23" s="4">
        <v>45358</v>
      </c>
      <c r="Q23" t="b">
        <v>0</v>
      </c>
      <c r="R23" s="4"/>
      <c r="S23" t="s">
        <v>1</v>
      </c>
      <c r="T23" t="b">
        <v>1</v>
      </c>
      <c r="U23">
        <v>0</v>
      </c>
      <c r="W23">
        <v>0</v>
      </c>
      <c r="X23">
        <v>0</v>
      </c>
      <c r="AA23" s="4">
        <v>45084.504060300926</v>
      </c>
      <c r="AC23" s="4"/>
      <c r="AD23" t="b">
        <v>0</v>
      </c>
      <c r="AE23" t="s">
        <v>695</v>
      </c>
      <c r="AF23" t="s">
        <v>696</v>
      </c>
      <c r="AG23" t="s">
        <v>697</v>
      </c>
    </row>
    <row r="24" spans="1:33" x14ac:dyDescent="0.35">
      <c r="A24">
        <v>40</v>
      </c>
      <c r="B24" t="s">
        <v>102</v>
      </c>
      <c r="C24" t="s">
        <v>104</v>
      </c>
      <c r="D24" t="s">
        <v>105</v>
      </c>
      <c r="E24" t="s">
        <v>103</v>
      </c>
      <c r="F24" t="s">
        <v>639</v>
      </c>
      <c r="G24" t="s">
        <v>84</v>
      </c>
      <c r="I24" t="s">
        <v>83</v>
      </c>
      <c r="J24">
        <v>15</v>
      </c>
      <c r="K24" s="4"/>
      <c r="L24" s="4">
        <v>45358</v>
      </c>
      <c r="M24" t="s">
        <v>836</v>
      </c>
      <c r="N24" s="4">
        <v>45358</v>
      </c>
      <c r="Q24" t="b">
        <v>0</v>
      </c>
      <c r="R24" s="4"/>
      <c r="S24" t="s">
        <v>1</v>
      </c>
      <c r="T24" t="b">
        <v>1</v>
      </c>
      <c r="U24">
        <v>0</v>
      </c>
      <c r="W24">
        <v>0</v>
      </c>
      <c r="X24">
        <v>0</v>
      </c>
      <c r="AA24" s="4"/>
      <c r="AC24" s="4"/>
      <c r="AD24" t="b">
        <v>0</v>
      </c>
      <c r="AE24" t="s">
        <v>719</v>
      </c>
      <c r="AF24" t="s">
        <v>616</v>
      </c>
      <c r="AG24" t="s">
        <v>720</v>
      </c>
    </row>
    <row r="25" spans="1:33" x14ac:dyDescent="0.35">
      <c r="A25">
        <v>41</v>
      </c>
      <c r="B25" t="s">
        <v>245</v>
      </c>
      <c r="C25" t="s">
        <v>216</v>
      </c>
      <c r="D25" t="s">
        <v>379</v>
      </c>
      <c r="E25" t="s">
        <v>246</v>
      </c>
      <c r="F25" t="s">
        <v>640</v>
      </c>
      <c r="G25" t="s">
        <v>82</v>
      </c>
      <c r="I25" t="s">
        <v>90</v>
      </c>
      <c r="J25">
        <v>13</v>
      </c>
      <c r="K25" s="4"/>
      <c r="L25" s="4"/>
      <c r="N25" s="4"/>
      <c r="Q25" t="b">
        <v>0</v>
      </c>
      <c r="R25" s="4"/>
      <c r="S25" t="s">
        <v>1</v>
      </c>
      <c r="T25" t="b">
        <v>1</v>
      </c>
      <c r="U25">
        <v>0</v>
      </c>
      <c r="W25">
        <v>0</v>
      </c>
      <c r="X25">
        <v>0</v>
      </c>
      <c r="AA25" s="4">
        <v>45163.412941782408</v>
      </c>
      <c r="AC25" s="4"/>
      <c r="AD25" t="b">
        <v>0</v>
      </c>
      <c r="AE25" t="s">
        <v>711</v>
      </c>
      <c r="AF25" t="s">
        <v>712</v>
      </c>
      <c r="AG25" t="s">
        <v>713</v>
      </c>
    </row>
    <row r="26" spans="1:33" x14ac:dyDescent="0.35">
      <c r="A26">
        <v>43</v>
      </c>
      <c r="B26" t="s">
        <v>203</v>
      </c>
      <c r="C26" t="s">
        <v>127</v>
      </c>
      <c r="D26" t="s">
        <v>205</v>
      </c>
      <c r="E26" t="s">
        <v>204</v>
      </c>
      <c r="F26" t="s">
        <v>639</v>
      </c>
      <c r="G26" t="s">
        <v>84</v>
      </c>
      <c r="I26" t="s">
        <v>90</v>
      </c>
      <c r="J26">
        <v>11</v>
      </c>
      <c r="K26" s="4"/>
      <c r="L26" s="4"/>
      <c r="N26" s="4"/>
      <c r="Q26" t="b">
        <v>0</v>
      </c>
      <c r="R26" s="4"/>
      <c r="S26" t="s">
        <v>1</v>
      </c>
      <c r="T26" t="b">
        <v>1</v>
      </c>
      <c r="U26">
        <v>0</v>
      </c>
      <c r="W26">
        <v>0</v>
      </c>
      <c r="X26">
        <v>0</v>
      </c>
      <c r="AA26" s="4"/>
      <c r="AC26" s="4"/>
      <c r="AD26" t="b">
        <v>0</v>
      </c>
      <c r="AE26" t="s">
        <v>703</v>
      </c>
      <c r="AF26" t="s">
        <v>704</v>
      </c>
      <c r="AG26" t="s">
        <v>705</v>
      </c>
    </row>
    <row r="27" spans="1:33" x14ac:dyDescent="0.35">
      <c r="A27">
        <v>45</v>
      </c>
      <c r="B27" t="s">
        <v>577</v>
      </c>
      <c r="C27" t="s">
        <v>505</v>
      </c>
      <c r="D27" t="s">
        <v>412</v>
      </c>
      <c r="E27" t="s">
        <v>578</v>
      </c>
      <c r="F27" t="s">
        <v>639</v>
      </c>
      <c r="G27" t="s">
        <v>84</v>
      </c>
      <c r="I27" t="s">
        <v>83</v>
      </c>
      <c r="J27">
        <v>8</v>
      </c>
      <c r="K27" s="4"/>
      <c r="L27" s="4">
        <v>45341</v>
      </c>
      <c r="M27" t="s">
        <v>836</v>
      </c>
      <c r="N27" s="4">
        <v>45358</v>
      </c>
      <c r="Q27" t="b">
        <v>0</v>
      </c>
      <c r="R27" s="4"/>
      <c r="S27" t="s">
        <v>1</v>
      </c>
      <c r="T27" t="b">
        <v>1</v>
      </c>
      <c r="U27">
        <v>0</v>
      </c>
      <c r="W27">
        <v>0</v>
      </c>
      <c r="X27">
        <v>0</v>
      </c>
      <c r="AA27" s="4">
        <v>45162.494109340281</v>
      </c>
      <c r="AC27" s="4"/>
      <c r="AD27" t="b">
        <v>0</v>
      </c>
      <c r="AE27" t="s">
        <v>691</v>
      </c>
      <c r="AF27" t="s">
        <v>692</v>
      </c>
      <c r="AG27" t="s">
        <v>693</v>
      </c>
    </row>
    <row r="28" spans="1:33" x14ac:dyDescent="0.35">
      <c r="A28">
        <v>46</v>
      </c>
      <c r="B28" t="s">
        <v>588</v>
      </c>
      <c r="C28" t="s">
        <v>590</v>
      </c>
      <c r="D28" t="s">
        <v>412</v>
      </c>
      <c r="E28" t="s">
        <v>589</v>
      </c>
      <c r="F28" t="s">
        <v>639</v>
      </c>
      <c r="G28" t="s">
        <v>82</v>
      </c>
      <c r="I28" t="s">
        <v>83</v>
      </c>
      <c r="J28">
        <v>8</v>
      </c>
      <c r="K28" s="4"/>
      <c r="L28" s="4"/>
      <c r="N28" s="4"/>
      <c r="Q28" t="b">
        <v>0</v>
      </c>
      <c r="R28" s="4"/>
      <c r="S28" t="s">
        <v>1</v>
      </c>
      <c r="T28" t="b">
        <v>1</v>
      </c>
      <c r="U28">
        <v>0</v>
      </c>
      <c r="W28">
        <v>0</v>
      </c>
      <c r="X28">
        <v>0</v>
      </c>
      <c r="AA28" s="4"/>
      <c r="AC28" s="4"/>
      <c r="AD28" t="b">
        <v>0</v>
      </c>
      <c r="AE28" t="s">
        <v>691</v>
      </c>
      <c r="AF28" t="s">
        <v>692</v>
      </c>
      <c r="AG28" t="s">
        <v>693</v>
      </c>
    </row>
    <row r="29" spans="1:33" x14ac:dyDescent="0.35">
      <c r="A29">
        <v>48</v>
      </c>
      <c r="B29" t="s">
        <v>396</v>
      </c>
      <c r="C29" t="s">
        <v>175</v>
      </c>
      <c r="D29" t="s">
        <v>398</v>
      </c>
      <c r="E29" t="s">
        <v>397</v>
      </c>
      <c r="F29" t="s">
        <v>640</v>
      </c>
      <c r="G29" t="s">
        <v>84</v>
      </c>
      <c r="I29" t="s">
        <v>90</v>
      </c>
      <c r="J29">
        <v>9</v>
      </c>
      <c r="K29" s="4"/>
      <c r="L29" s="4"/>
      <c r="N29" s="4"/>
      <c r="Q29" t="b">
        <v>0</v>
      </c>
      <c r="R29" s="4"/>
      <c r="S29" t="s">
        <v>1</v>
      </c>
      <c r="T29" t="b">
        <v>1</v>
      </c>
      <c r="U29">
        <v>0</v>
      </c>
      <c r="W29">
        <v>0</v>
      </c>
      <c r="X29">
        <v>0</v>
      </c>
      <c r="AA29" s="4">
        <v>45141.481092326387</v>
      </c>
      <c r="AC29" s="4"/>
      <c r="AD29" t="b">
        <v>0</v>
      </c>
      <c r="AE29" t="s">
        <v>695</v>
      </c>
      <c r="AF29" t="s">
        <v>696</v>
      </c>
      <c r="AG29" t="s">
        <v>697</v>
      </c>
    </row>
    <row r="30" spans="1:33" x14ac:dyDescent="0.35">
      <c r="A30">
        <v>49</v>
      </c>
      <c r="B30" t="s">
        <v>528</v>
      </c>
      <c r="C30" t="s">
        <v>207</v>
      </c>
      <c r="D30" t="s">
        <v>530</v>
      </c>
      <c r="E30" t="s">
        <v>529</v>
      </c>
      <c r="F30" t="s">
        <v>639</v>
      </c>
      <c r="G30" t="s">
        <v>84</v>
      </c>
      <c r="I30" t="s">
        <v>90</v>
      </c>
      <c r="J30">
        <v>16</v>
      </c>
      <c r="K30" s="4"/>
      <c r="L30" s="4"/>
      <c r="N30" s="4"/>
      <c r="Q30" t="b">
        <v>0</v>
      </c>
      <c r="R30" s="4"/>
      <c r="S30" t="s">
        <v>1</v>
      </c>
      <c r="T30" t="b">
        <v>1</v>
      </c>
      <c r="U30">
        <v>0</v>
      </c>
      <c r="W30">
        <v>0</v>
      </c>
      <c r="X30">
        <v>0</v>
      </c>
      <c r="AA30" s="4">
        <v>45162.494109340281</v>
      </c>
      <c r="AC30" s="4"/>
      <c r="AD30" t="b">
        <v>0</v>
      </c>
      <c r="AE30" t="s">
        <v>722</v>
      </c>
      <c r="AF30" t="s">
        <v>723</v>
      </c>
      <c r="AG30" t="s">
        <v>724</v>
      </c>
    </row>
    <row r="31" spans="1:33" x14ac:dyDescent="0.35">
      <c r="A31">
        <v>52</v>
      </c>
      <c r="B31" t="s">
        <v>557</v>
      </c>
      <c r="C31" t="s">
        <v>650</v>
      </c>
      <c r="D31" t="s">
        <v>255</v>
      </c>
      <c r="E31" t="s">
        <v>558</v>
      </c>
      <c r="F31" t="s">
        <v>639</v>
      </c>
      <c r="G31" t="s">
        <v>84</v>
      </c>
      <c r="I31" t="s">
        <v>83</v>
      </c>
      <c r="J31">
        <v>9</v>
      </c>
      <c r="K31" s="4"/>
      <c r="L31" s="4"/>
      <c r="N31" s="4"/>
      <c r="Q31" t="b">
        <v>0</v>
      </c>
      <c r="R31" s="4"/>
      <c r="S31" t="s">
        <v>1</v>
      </c>
      <c r="T31" t="b">
        <v>1</v>
      </c>
      <c r="U31">
        <v>0</v>
      </c>
      <c r="W31">
        <v>0</v>
      </c>
      <c r="X31">
        <v>0</v>
      </c>
      <c r="AA31" s="4">
        <v>45162.494109340281</v>
      </c>
      <c r="AC31" s="4"/>
      <c r="AD31" t="b">
        <v>0</v>
      </c>
      <c r="AE31" t="s">
        <v>695</v>
      </c>
      <c r="AF31" t="s">
        <v>696</v>
      </c>
      <c r="AG31" t="s">
        <v>697</v>
      </c>
    </row>
    <row r="32" spans="1:33" x14ac:dyDescent="0.35">
      <c r="A32">
        <v>53</v>
      </c>
      <c r="B32" t="s">
        <v>326</v>
      </c>
      <c r="C32" t="s">
        <v>262</v>
      </c>
      <c r="D32" t="s">
        <v>328</v>
      </c>
      <c r="E32" t="s">
        <v>327</v>
      </c>
      <c r="F32" t="s">
        <v>639</v>
      </c>
      <c r="G32" t="s">
        <v>84</v>
      </c>
      <c r="I32" t="s">
        <v>90</v>
      </c>
      <c r="J32">
        <v>12</v>
      </c>
      <c r="K32" s="4"/>
      <c r="L32" s="4">
        <v>45351</v>
      </c>
      <c r="M32" t="s">
        <v>835</v>
      </c>
      <c r="N32" s="4">
        <v>45358</v>
      </c>
      <c r="Q32" t="b">
        <v>0</v>
      </c>
      <c r="R32" s="4"/>
      <c r="S32" t="s">
        <v>1</v>
      </c>
      <c r="T32" t="b">
        <v>1</v>
      </c>
      <c r="U32">
        <v>0</v>
      </c>
      <c r="W32">
        <v>0</v>
      </c>
      <c r="X32">
        <v>0</v>
      </c>
      <c r="AA32" s="4">
        <v>45162.494109340281</v>
      </c>
      <c r="AC32" s="4"/>
      <c r="AD32" t="b">
        <v>0</v>
      </c>
      <c r="AE32" t="s">
        <v>707</v>
      </c>
      <c r="AF32" t="s">
        <v>708</v>
      </c>
      <c r="AG32" t="s">
        <v>709</v>
      </c>
    </row>
    <row r="33" spans="1:33" x14ac:dyDescent="0.35">
      <c r="A33">
        <v>56</v>
      </c>
      <c r="B33" t="s">
        <v>195</v>
      </c>
      <c r="C33" t="s">
        <v>197</v>
      </c>
      <c r="D33" t="s">
        <v>198</v>
      </c>
      <c r="E33" t="s">
        <v>196</v>
      </c>
      <c r="F33" t="s">
        <v>639</v>
      </c>
      <c r="G33" t="s">
        <v>84</v>
      </c>
      <c r="I33" t="s">
        <v>90</v>
      </c>
      <c r="J33">
        <v>12</v>
      </c>
      <c r="K33" s="4"/>
      <c r="L33" s="4"/>
      <c r="N33" s="4"/>
      <c r="Q33" t="b">
        <v>0</v>
      </c>
      <c r="R33" s="4"/>
      <c r="S33" t="s">
        <v>1</v>
      </c>
      <c r="T33" t="b">
        <v>1</v>
      </c>
      <c r="U33">
        <v>0</v>
      </c>
      <c r="W33">
        <v>0</v>
      </c>
      <c r="X33">
        <v>0</v>
      </c>
      <c r="AA33" s="4">
        <v>45163.412941782408</v>
      </c>
      <c r="AC33" s="4"/>
      <c r="AD33" t="b">
        <v>0</v>
      </c>
      <c r="AE33" t="s">
        <v>707</v>
      </c>
      <c r="AF33" t="s">
        <v>708</v>
      </c>
      <c r="AG33" t="s">
        <v>709</v>
      </c>
    </row>
    <row r="34" spans="1:33" x14ac:dyDescent="0.35">
      <c r="A34">
        <v>57</v>
      </c>
      <c r="B34" t="s">
        <v>285</v>
      </c>
      <c r="C34" t="s">
        <v>223</v>
      </c>
      <c r="D34" t="s">
        <v>287</v>
      </c>
      <c r="E34" t="s">
        <v>286</v>
      </c>
      <c r="F34" t="s">
        <v>640</v>
      </c>
      <c r="G34" t="s">
        <v>84</v>
      </c>
      <c r="I34" t="s">
        <v>90</v>
      </c>
      <c r="J34">
        <v>9</v>
      </c>
      <c r="K34" s="4"/>
      <c r="L34" s="4">
        <v>45351</v>
      </c>
      <c r="M34" t="s">
        <v>835</v>
      </c>
      <c r="N34" s="4">
        <v>45358</v>
      </c>
      <c r="Q34" t="b">
        <v>0</v>
      </c>
      <c r="R34" s="4"/>
      <c r="S34" t="s">
        <v>1</v>
      </c>
      <c r="T34" t="b">
        <v>1</v>
      </c>
      <c r="U34">
        <v>0</v>
      </c>
      <c r="W34">
        <v>0</v>
      </c>
      <c r="X34">
        <v>0</v>
      </c>
      <c r="AA34" s="4">
        <v>45162.494109340281</v>
      </c>
      <c r="AC34" s="4"/>
      <c r="AD34" t="b">
        <v>0</v>
      </c>
      <c r="AE34" t="s">
        <v>695</v>
      </c>
      <c r="AF34" t="s">
        <v>696</v>
      </c>
      <c r="AG34" t="s">
        <v>697</v>
      </c>
    </row>
    <row r="35" spans="1:33" x14ac:dyDescent="0.35">
      <c r="A35">
        <v>58</v>
      </c>
      <c r="B35" t="s">
        <v>247</v>
      </c>
      <c r="C35" t="s">
        <v>249</v>
      </c>
      <c r="D35" t="s">
        <v>205</v>
      </c>
      <c r="E35" t="s">
        <v>248</v>
      </c>
      <c r="F35" t="s">
        <v>639</v>
      </c>
      <c r="G35" t="s">
        <v>82</v>
      </c>
      <c r="I35" t="s">
        <v>90</v>
      </c>
      <c r="J35">
        <v>13</v>
      </c>
      <c r="K35" s="4"/>
      <c r="L35" s="4"/>
      <c r="N35" s="4"/>
      <c r="Q35" t="b">
        <v>0</v>
      </c>
      <c r="R35" s="4"/>
      <c r="S35" t="s">
        <v>1</v>
      </c>
      <c r="T35" t="b">
        <v>1</v>
      </c>
      <c r="U35">
        <v>0</v>
      </c>
      <c r="W35">
        <v>0</v>
      </c>
      <c r="X35">
        <v>0</v>
      </c>
      <c r="AA35" s="4">
        <v>45163.412941782408</v>
      </c>
      <c r="AC35" s="4"/>
      <c r="AD35" t="b">
        <v>0</v>
      </c>
      <c r="AE35" t="s">
        <v>711</v>
      </c>
      <c r="AF35" t="s">
        <v>712</v>
      </c>
      <c r="AG35" t="s">
        <v>713</v>
      </c>
    </row>
    <row r="36" spans="1:33" x14ac:dyDescent="0.35">
      <c r="A36">
        <v>59</v>
      </c>
      <c r="B36" t="s">
        <v>572</v>
      </c>
      <c r="C36" t="s">
        <v>137</v>
      </c>
      <c r="D36" t="s">
        <v>188</v>
      </c>
      <c r="E36" t="s">
        <v>573</v>
      </c>
      <c r="F36" t="s">
        <v>639</v>
      </c>
      <c r="G36" t="s">
        <v>82</v>
      </c>
      <c r="I36" t="s">
        <v>90</v>
      </c>
      <c r="J36">
        <v>9</v>
      </c>
      <c r="K36" s="4"/>
      <c r="L36" s="4"/>
      <c r="N36" s="4"/>
      <c r="Q36" t="b">
        <v>0</v>
      </c>
      <c r="R36" s="4"/>
      <c r="S36" t="s">
        <v>1</v>
      </c>
      <c r="T36" t="b">
        <v>1</v>
      </c>
      <c r="U36">
        <v>0</v>
      </c>
      <c r="W36">
        <v>0</v>
      </c>
      <c r="X36">
        <v>0</v>
      </c>
      <c r="AA36" s="4">
        <v>45162.494109340281</v>
      </c>
      <c r="AC36" s="4"/>
      <c r="AD36" t="b">
        <v>0</v>
      </c>
      <c r="AE36" t="s">
        <v>695</v>
      </c>
      <c r="AF36" t="s">
        <v>696</v>
      </c>
      <c r="AG36" t="s">
        <v>697</v>
      </c>
    </row>
    <row r="37" spans="1:33" x14ac:dyDescent="0.35">
      <c r="A37">
        <v>60</v>
      </c>
      <c r="B37" t="s">
        <v>399</v>
      </c>
      <c r="C37" t="s">
        <v>175</v>
      </c>
      <c r="D37" t="s">
        <v>401</v>
      </c>
      <c r="E37" t="s">
        <v>400</v>
      </c>
      <c r="F37" t="s">
        <v>640</v>
      </c>
      <c r="G37" t="s">
        <v>84</v>
      </c>
      <c r="I37" t="s">
        <v>90</v>
      </c>
      <c r="J37">
        <v>11</v>
      </c>
      <c r="K37" s="4"/>
      <c r="L37" s="4"/>
      <c r="N37" s="4"/>
      <c r="Q37" t="b">
        <v>0</v>
      </c>
      <c r="R37" s="4"/>
      <c r="S37" t="s">
        <v>1</v>
      </c>
      <c r="T37" t="b">
        <v>1</v>
      </c>
      <c r="U37">
        <v>0</v>
      </c>
      <c r="W37">
        <v>0</v>
      </c>
      <c r="X37">
        <v>0</v>
      </c>
      <c r="AA37" s="4">
        <v>45163.412941782408</v>
      </c>
      <c r="AC37" s="4"/>
      <c r="AD37" t="b">
        <v>0</v>
      </c>
      <c r="AE37" t="s">
        <v>703</v>
      </c>
      <c r="AF37" t="s">
        <v>704</v>
      </c>
      <c r="AG37" t="s">
        <v>705</v>
      </c>
    </row>
    <row r="38" spans="1:33" x14ac:dyDescent="0.35">
      <c r="A38">
        <v>61</v>
      </c>
      <c r="B38" t="s">
        <v>441</v>
      </c>
      <c r="C38" t="s">
        <v>443</v>
      </c>
      <c r="D38" t="s">
        <v>444</v>
      </c>
      <c r="E38" t="s">
        <v>442</v>
      </c>
      <c r="F38" t="s">
        <v>640</v>
      </c>
      <c r="G38" t="s">
        <v>82</v>
      </c>
      <c r="I38" t="s">
        <v>90</v>
      </c>
      <c r="J38">
        <v>16</v>
      </c>
      <c r="K38" s="4"/>
      <c r="L38" s="4"/>
      <c r="N38" s="4"/>
      <c r="Q38" t="b">
        <v>0</v>
      </c>
      <c r="R38" s="4"/>
      <c r="S38" t="s">
        <v>1</v>
      </c>
      <c r="T38" t="b">
        <v>1</v>
      </c>
      <c r="U38">
        <v>0</v>
      </c>
      <c r="W38">
        <v>0</v>
      </c>
      <c r="X38">
        <v>0</v>
      </c>
      <c r="AA38" s="4">
        <v>45162.494109340281</v>
      </c>
      <c r="AC38" s="4"/>
      <c r="AD38" t="b">
        <v>0</v>
      </c>
      <c r="AE38" t="s">
        <v>722</v>
      </c>
      <c r="AF38" t="s">
        <v>723</v>
      </c>
      <c r="AG38" t="s">
        <v>724</v>
      </c>
    </row>
    <row r="39" spans="1:33" x14ac:dyDescent="0.35">
      <c r="A39">
        <v>62</v>
      </c>
      <c r="B39" t="s">
        <v>191</v>
      </c>
      <c r="C39" t="s">
        <v>193</v>
      </c>
      <c r="D39" t="s">
        <v>194</v>
      </c>
      <c r="E39" t="s">
        <v>192</v>
      </c>
      <c r="F39" t="s">
        <v>639</v>
      </c>
      <c r="G39" t="s">
        <v>82</v>
      </c>
      <c r="I39" t="s">
        <v>90</v>
      </c>
      <c r="J39">
        <v>7</v>
      </c>
      <c r="K39" s="4"/>
      <c r="L39" s="4"/>
      <c r="N39" s="4"/>
      <c r="Q39" t="b">
        <v>0</v>
      </c>
      <c r="R39" s="4"/>
      <c r="S39" t="s">
        <v>1</v>
      </c>
      <c r="T39" t="b">
        <v>1</v>
      </c>
      <c r="U39">
        <v>0</v>
      </c>
      <c r="W39">
        <v>0</v>
      </c>
      <c r="X39">
        <v>0</v>
      </c>
      <c r="AA39" s="4">
        <v>45162.494109340281</v>
      </c>
      <c r="AC39" s="4"/>
      <c r="AD39" t="b">
        <v>0</v>
      </c>
      <c r="AE39" t="s">
        <v>687</v>
      </c>
      <c r="AF39" t="s">
        <v>688</v>
      </c>
      <c r="AG39" t="s">
        <v>689</v>
      </c>
    </row>
    <row r="40" spans="1:33" x14ac:dyDescent="0.35">
      <c r="A40">
        <v>63</v>
      </c>
      <c r="B40" t="s">
        <v>420</v>
      </c>
      <c r="C40" t="s">
        <v>422</v>
      </c>
      <c r="D40" t="s">
        <v>365</v>
      </c>
      <c r="E40" t="s">
        <v>421</v>
      </c>
      <c r="F40" t="s">
        <v>639</v>
      </c>
      <c r="G40" t="s">
        <v>84</v>
      </c>
      <c r="I40" t="s">
        <v>90</v>
      </c>
      <c r="J40">
        <v>9</v>
      </c>
      <c r="K40" s="4"/>
      <c r="L40" s="4"/>
      <c r="N40" s="4"/>
      <c r="Q40" t="b">
        <v>0</v>
      </c>
      <c r="R40" s="4"/>
      <c r="S40" t="s">
        <v>1</v>
      </c>
      <c r="T40" t="b">
        <v>1</v>
      </c>
      <c r="U40">
        <v>0</v>
      </c>
      <c r="W40">
        <v>0</v>
      </c>
      <c r="X40">
        <v>0</v>
      </c>
      <c r="AA40" s="4">
        <v>45162.494109340281</v>
      </c>
      <c r="AC40" s="4"/>
      <c r="AD40" t="b">
        <v>0</v>
      </c>
      <c r="AE40" t="s">
        <v>695</v>
      </c>
      <c r="AF40" t="s">
        <v>696</v>
      </c>
      <c r="AG40" t="s">
        <v>697</v>
      </c>
    </row>
    <row r="41" spans="1:33" x14ac:dyDescent="0.35">
      <c r="A41">
        <v>66</v>
      </c>
      <c r="B41" t="s">
        <v>534</v>
      </c>
      <c r="C41" t="s">
        <v>160</v>
      </c>
      <c r="D41" t="s">
        <v>536</v>
      </c>
      <c r="E41" t="s">
        <v>535</v>
      </c>
      <c r="F41" t="s">
        <v>639</v>
      </c>
      <c r="G41" t="s">
        <v>84</v>
      </c>
      <c r="I41" t="s">
        <v>90</v>
      </c>
      <c r="J41">
        <v>11</v>
      </c>
      <c r="K41" s="4"/>
      <c r="L41" s="4"/>
      <c r="N41" s="4"/>
      <c r="Q41" t="b">
        <v>0</v>
      </c>
      <c r="R41" s="4"/>
      <c r="S41" t="s">
        <v>1</v>
      </c>
      <c r="T41" t="b">
        <v>1</v>
      </c>
      <c r="U41">
        <v>0</v>
      </c>
      <c r="W41">
        <v>0</v>
      </c>
      <c r="X41">
        <v>0</v>
      </c>
      <c r="AA41" s="4">
        <v>45163.412941782408</v>
      </c>
      <c r="AC41" s="4"/>
      <c r="AD41" t="b">
        <v>0</v>
      </c>
      <c r="AE41" t="s">
        <v>703</v>
      </c>
      <c r="AF41" t="s">
        <v>704</v>
      </c>
      <c r="AG41" t="s">
        <v>705</v>
      </c>
    </row>
    <row r="42" spans="1:33" x14ac:dyDescent="0.35">
      <c r="A42">
        <v>67</v>
      </c>
      <c r="B42" t="s">
        <v>471</v>
      </c>
      <c r="C42" t="s">
        <v>473</v>
      </c>
      <c r="D42" t="s">
        <v>474</v>
      </c>
      <c r="E42" t="s">
        <v>472</v>
      </c>
      <c r="F42" t="s">
        <v>639</v>
      </c>
      <c r="G42" t="s">
        <v>84</v>
      </c>
      <c r="I42" t="s">
        <v>90</v>
      </c>
      <c r="J42">
        <v>11</v>
      </c>
      <c r="K42" s="4"/>
      <c r="L42" s="4"/>
      <c r="N42" s="4"/>
      <c r="Q42" t="b">
        <v>0</v>
      </c>
      <c r="R42" s="4"/>
      <c r="S42" t="s">
        <v>1</v>
      </c>
      <c r="T42" t="b">
        <v>1</v>
      </c>
      <c r="U42">
        <v>0</v>
      </c>
      <c r="W42">
        <v>0</v>
      </c>
      <c r="X42">
        <v>0</v>
      </c>
      <c r="AA42" s="4">
        <v>45134.503624652774</v>
      </c>
      <c r="AC42" s="4"/>
      <c r="AD42" t="b">
        <v>0</v>
      </c>
      <c r="AE42" t="s">
        <v>703</v>
      </c>
      <c r="AF42" t="s">
        <v>704</v>
      </c>
      <c r="AG42" t="s">
        <v>705</v>
      </c>
    </row>
    <row r="43" spans="1:33" x14ac:dyDescent="0.35">
      <c r="A43">
        <v>69</v>
      </c>
      <c r="B43" t="s">
        <v>388</v>
      </c>
      <c r="C43" t="s">
        <v>390</v>
      </c>
      <c r="D43" t="s">
        <v>391</v>
      </c>
      <c r="E43" t="s">
        <v>389</v>
      </c>
      <c r="F43" t="s">
        <v>639</v>
      </c>
      <c r="G43" t="s">
        <v>84</v>
      </c>
      <c r="I43" t="s">
        <v>90</v>
      </c>
      <c r="J43">
        <v>7</v>
      </c>
      <c r="K43" s="4"/>
      <c r="L43" s="4">
        <v>45352</v>
      </c>
      <c r="M43" t="s">
        <v>836</v>
      </c>
      <c r="N43" s="4">
        <v>45358</v>
      </c>
      <c r="Q43" t="b">
        <v>0</v>
      </c>
      <c r="R43" s="4"/>
      <c r="S43" t="s">
        <v>1</v>
      </c>
      <c r="T43" t="b">
        <v>1</v>
      </c>
      <c r="U43">
        <v>0</v>
      </c>
      <c r="W43">
        <v>0</v>
      </c>
      <c r="X43">
        <v>0</v>
      </c>
      <c r="AA43" s="4">
        <v>45163.412941782408</v>
      </c>
      <c r="AC43" s="4"/>
      <c r="AD43" t="b">
        <v>0</v>
      </c>
      <c r="AE43" t="s">
        <v>687</v>
      </c>
      <c r="AF43" t="s">
        <v>688</v>
      </c>
      <c r="AG43" t="s">
        <v>689</v>
      </c>
    </row>
    <row r="44" spans="1:33" x14ac:dyDescent="0.35">
      <c r="A44">
        <v>72</v>
      </c>
      <c r="B44" t="s">
        <v>427</v>
      </c>
      <c r="C44" t="s">
        <v>390</v>
      </c>
      <c r="D44" t="s">
        <v>429</v>
      </c>
      <c r="E44" t="s">
        <v>428</v>
      </c>
      <c r="F44" t="s">
        <v>640</v>
      </c>
      <c r="G44" t="s">
        <v>84</v>
      </c>
      <c r="I44" t="s">
        <v>83</v>
      </c>
      <c r="J44">
        <v>16</v>
      </c>
      <c r="K44" s="4"/>
      <c r="L44" s="4"/>
      <c r="N44" s="4"/>
      <c r="Q44" t="b">
        <v>0</v>
      </c>
      <c r="R44" s="4"/>
      <c r="S44" t="s">
        <v>1</v>
      </c>
      <c r="T44" t="b">
        <v>1</v>
      </c>
      <c r="U44">
        <v>0</v>
      </c>
      <c r="W44">
        <v>0</v>
      </c>
      <c r="X44">
        <v>0</v>
      </c>
      <c r="AA44" s="4">
        <v>45163.412941782408</v>
      </c>
      <c r="AC44" s="4"/>
      <c r="AD44" t="b">
        <v>0</v>
      </c>
      <c r="AE44" t="s">
        <v>722</v>
      </c>
      <c r="AF44" t="s">
        <v>723</v>
      </c>
      <c r="AG44" t="s">
        <v>724</v>
      </c>
    </row>
    <row r="45" spans="1:33" x14ac:dyDescent="0.35">
      <c r="A45">
        <v>75</v>
      </c>
      <c r="B45" t="s">
        <v>237</v>
      </c>
      <c r="C45" t="s">
        <v>239</v>
      </c>
      <c r="D45" t="s">
        <v>240</v>
      </c>
      <c r="E45" t="s">
        <v>238</v>
      </c>
      <c r="F45" t="s">
        <v>640</v>
      </c>
      <c r="G45" t="s">
        <v>84</v>
      </c>
      <c r="I45" t="s">
        <v>90</v>
      </c>
      <c r="J45">
        <v>8</v>
      </c>
      <c r="K45" s="4"/>
      <c r="L45" s="4"/>
      <c r="N45" s="4"/>
      <c r="Q45" t="b">
        <v>0</v>
      </c>
      <c r="R45" s="4"/>
      <c r="S45" t="s">
        <v>1</v>
      </c>
      <c r="T45" t="b">
        <v>1</v>
      </c>
      <c r="U45">
        <v>0</v>
      </c>
      <c r="W45">
        <v>0</v>
      </c>
      <c r="X45">
        <v>0</v>
      </c>
      <c r="AA45" s="4">
        <v>45163.412941782408</v>
      </c>
      <c r="AC45" s="4"/>
      <c r="AD45" t="b">
        <v>0</v>
      </c>
      <c r="AE45" t="s">
        <v>691</v>
      </c>
      <c r="AF45" t="s">
        <v>692</v>
      </c>
      <c r="AG45" t="s">
        <v>693</v>
      </c>
    </row>
    <row r="46" spans="1:33" x14ac:dyDescent="0.35">
      <c r="A46">
        <v>77</v>
      </c>
      <c r="B46" t="s">
        <v>149</v>
      </c>
      <c r="C46" t="s">
        <v>151</v>
      </c>
      <c r="D46" t="s">
        <v>152</v>
      </c>
      <c r="E46" t="s">
        <v>150</v>
      </c>
      <c r="F46" t="s">
        <v>641</v>
      </c>
      <c r="G46" t="s">
        <v>82</v>
      </c>
      <c r="I46" t="s">
        <v>90</v>
      </c>
      <c r="J46">
        <v>8</v>
      </c>
      <c r="K46" s="4"/>
      <c r="L46" s="4"/>
      <c r="N46" s="4"/>
      <c r="Q46" t="b">
        <v>0</v>
      </c>
      <c r="R46" s="4"/>
      <c r="S46" t="s">
        <v>1</v>
      </c>
      <c r="T46" t="b">
        <v>1</v>
      </c>
      <c r="U46">
        <v>0</v>
      </c>
      <c r="W46">
        <v>0</v>
      </c>
      <c r="X46">
        <v>0</v>
      </c>
      <c r="AA46" s="4">
        <v>45163.412941782408</v>
      </c>
      <c r="AC46" s="4"/>
      <c r="AD46" t="b">
        <v>0</v>
      </c>
      <c r="AE46" t="s">
        <v>691</v>
      </c>
      <c r="AF46" t="s">
        <v>692</v>
      </c>
      <c r="AG46" t="s">
        <v>693</v>
      </c>
    </row>
    <row r="47" spans="1:33" x14ac:dyDescent="0.35">
      <c r="A47">
        <v>78</v>
      </c>
      <c r="B47" t="s">
        <v>559</v>
      </c>
      <c r="C47" t="s">
        <v>561</v>
      </c>
      <c r="D47" t="s">
        <v>562</v>
      </c>
      <c r="E47" t="s">
        <v>560</v>
      </c>
      <c r="F47" t="s">
        <v>640</v>
      </c>
      <c r="G47" t="s">
        <v>84</v>
      </c>
      <c r="I47" t="s">
        <v>90</v>
      </c>
      <c r="J47">
        <v>15</v>
      </c>
      <c r="K47" s="4"/>
      <c r="L47" s="4">
        <v>45359</v>
      </c>
      <c r="M47" t="s">
        <v>836</v>
      </c>
      <c r="N47" s="4"/>
      <c r="Q47" t="b">
        <v>0</v>
      </c>
      <c r="R47" s="4"/>
      <c r="S47" t="s">
        <v>1</v>
      </c>
      <c r="T47" t="b">
        <v>1</v>
      </c>
      <c r="U47">
        <v>0</v>
      </c>
      <c r="W47">
        <v>0</v>
      </c>
      <c r="X47">
        <v>0</v>
      </c>
      <c r="AA47" s="4">
        <v>45163.412941782408</v>
      </c>
      <c r="AC47" s="4"/>
      <c r="AD47" t="b">
        <v>0</v>
      </c>
      <c r="AE47" t="s">
        <v>719</v>
      </c>
      <c r="AF47" t="s">
        <v>616</v>
      </c>
      <c r="AG47" t="s">
        <v>720</v>
      </c>
    </row>
    <row r="48" spans="1:33" x14ac:dyDescent="0.35">
      <c r="A48">
        <v>81</v>
      </c>
      <c r="B48" t="s">
        <v>256</v>
      </c>
      <c r="C48" t="s">
        <v>258</v>
      </c>
      <c r="D48" t="s">
        <v>259</v>
      </c>
      <c r="E48" t="s">
        <v>257</v>
      </c>
      <c r="F48" t="s">
        <v>640</v>
      </c>
      <c r="G48" t="s">
        <v>82</v>
      </c>
      <c r="I48" t="s">
        <v>83</v>
      </c>
      <c r="J48">
        <v>13</v>
      </c>
      <c r="K48" s="4"/>
      <c r="L48" s="4"/>
      <c r="N48" s="4"/>
      <c r="Q48" t="b">
        <v>0</v>
      </c>
      <c r="R48" s="4"/>
      <c r="S48" t="s">
        <v>1</v>
      </c>
      <c r="T48" t="b">
        <v>1</v>
      </c>
      <c r="U48">
        <v>0</v>
      </c>
      <c r="W48">
        <v>0</v>
      </c>
      <c r="X48">
        <v>0</v>
      </c>
      <c r="AA48" s="4">
        <v>45162.494109340281</v>
      </c>
      <c r="AC48" s="4"/>
      <c r="AD48" t="b">
        <v>0</v>
      </c>
      <c r="AE48" t="s">
        <v>711</v>
      </c>
      <c r="AF48" t="s">
        <v>712</v>
      </c>
      <c r="AG48" t="s">
        <v>713</v>
      </c>
    </row>
    <row r="49" spans="1:33" x14ac:dyDescent="0.35">
      <c r="A49">
        <v>83</v>
      </c>
      <c r="B49" t="s">
        <v>409</v>
      </c>
      <c r="C49" t="s">
        <v>411</v>
      </c>
      <c r="D49" t="s">
        <v>153</v>
      </c>
      <c r="E49" t="s">
        <v>410</v>
      </c>
      <c r="F49" t="s">
        <v>639</v>
      </c>
      <c r="G49" t="s">
        <v>82</v>
      </c>
      <c r="I49" t="s">
        <v>83</v>
      </c>
      <c r="J49">
        <v>8</v>
      </c>
      <c r="K49" s="4"/>
      <c r="L49" s="4"/>
      <c r="N49" s="4"/>
      <c r="Q49" t="b">
        <v>0</v>
      </c>
      <c r="R49" s="4"/>
      <c r="S49" t="s">
        <v>1</v>
      </c>
      <c r="T49" t="b">
        <v>1</v>
      </c>
      <c r="U49">
        <v>0</v>
      </c>
      <c r="W49">
        <v>0</v>
      </c>
      <c r="X49">
        <v>0</v>
      </c>
      <c r="AA49" s="4">
        <v>45163.412941782408</v>
      </c>
      <c r="AC49" s="4"/>
      <c r="AD49" t="b">
        <v>0</v>
      </c>
      <c r="AE49" t="s">
        <v>691</v>
      </c>
      <c r="AF49" t="s">
        <v>692</v>
      </c>
      <c r="AG49" t="s">
        <v>693</v>
      </c>
    </row>
    <row r="50" spans="1:33" x14ac:dyDescent="0.35">
      <c r="A50">
        <v>84</v>
      </c>
      <c r="B50" t="s">
        <v>380</v>
      </c>
      <c r="C50" t="s">
        <v>382</v>
      </c>
      <c r="D50" t="s">
        <v>383</v>
      </c>
      <c r="E50" t="s">
        <v>381</v>
      </c>
      <c r="F50" t="s">
        <v>639</v>
      </c>
      <c r="G50" t="s">
        <v>84</v>
      </c>
      <c r="I50" t="s">
        <v>90</v>
      </c>
      <c r="J50">
        <v>8</v>
      </c>
      <c r="K50" s="4"/>
      <c r="L50" s="4">
        <v>45351</v>
      </c>
      <c r="M50" t="s">
        <v>835</v>
      </c>
      <c r="N50" s="4">
        <v>45358</v>
      </c>
      <c r="Q50" t="b">
        <v>0</v>
      </c>
      <c r="R50" s="4"/>
      <c r="S50" t="s">
        <v>1</v>
      </c>
      <c r="T50" t="b">
        <v>1</v>
      </c>
      <c r="U50">
        <v>0</v>
      </c>
      <c r="W50">
        <v>0</v>
      </c>
      <c r="X50">
        <v>0</v>
      </c>
      <c r="AA50" s="4">
        <v>45163.412941782408</v>
      </c>
      <c r="AC50" s="4"/>
      <c r="AD50" t="b">
        <v>0</v>
      </c>
      <c r="AE50" t="s">
        <v>691</v>
      </c>
      <c r="AF50" t="s">
        <v>692</v>
      </c>
      <c r="AG50" t="s">
        <v>693</v>
      </c>
    </row>
    <row r="51" spans="1:33" x14ac:dyDescent="0.35">
      <c r="A51">
        <v>85</v>
      </c>
      <c r="B51" t="s">
        <v>469</v>
      </c>
      <c r="C51" t="s">
        <v>275</v>
      </c>
      <c r="D51" t="s">
        <v>319</v>
      </c>
      <c r="E51" t="s">
        <v>470</v>
      </c>
      <c r="F51" t="s">
        <v>640</v>
      </c>
      <c r="G51" t="s">
        <v>84</v>
      </c>
      <c r="I51" t="s">
        <v>83</v>
      </c>
      <c r="J51">
        <v>8</v>
      </c>
      <c r="K51" s="4"/>
      <c r="L51" s="4">
        <v>45359</v>
      </c>
      <c r="M51" t="s">
        <v>835</v>
      </c>
      <c r="N51" s="4">
        <v>45358</v>
      </c>
      <c r="Q51" t="b">
        <v>0</v>
      </c>
      <c r="R51" s="4"/>
      <c r="S51" t="s">
        <v>1</v>
      </c>
      <c r="T51" t="b">
        <v>1</v>
      </c>
      <c r="U51">
        <v>0</v>
      </c>
      <c r="W51">
        <v>0</v>
      </c>
      <c r="X51">
        <v>0</v>
      </c>
      <c r="AA51" s="4">
        <v>45155.483704317128</v>
      </c>
      <c r="AC51" s="4"/>
      <c r="AD51" t="b">
        <v>0</v>
      </c>
      <c r="AE51" t="s">
        <v>691</v>
      </c>
      <c r="AF51" t="s">
        <v>692</v>
      </c>
      <c r="AG51" t="s">
        <v>693</v>
      </c>
    </row>
    <row r="52" spans="1:33" x14ac:dyDescent="0.35">
      <c r="A52">
        <v>89</v>
      </c>
      <c r="B52" t="s">
        <v>524</v>
      </c>
      <c r="C52" t="s">
        <v>526</v>
      </c>
      <c r="D52" t="s">
        <v>527</v>
      </c>
      <c r="E52" t="s">
        <v>525</v>
      </c>
      <c r="F52" t="s">
        <v>639</v>
      </c>
      <c r="G52" t="s">
        <v>82</v>
      </c>
      <c r="I52" t="s">
        <v>90</v>
      </c>
      <c r="J52">
        <v>16</v>
      </c>
      <c r="K52" s="4"/>
      <c r="L52" s="4"/>
      <c r="N52" s="4"/>
      <c r="Q52" t="b">
        <v>0</v>
      </c>
      <c r="R52" s="4"/>
      <c r="S52" t="s">
        <v>1</v>
      </c>
      <c r="T52" t="b">
        <v>1</v>
      </c>
      <c r="U52">
        <v>0</v>
      </c>
      <c r="W52">
        <v>0</v>
      </c>
      <c r="X52">
        <v>0</v>
      </c>
      <c r="AA52" s="4">
        <v>45162.494109340281</v>
      </c>
      <c r="AC52" s="4"/>
      <c r="AD52" t="b">
        <v>0</v>
      </c>
      <c r="AE52" t="s">
        <v>722</v>
      </c>
      <c r="AF52" t="s">
        <v>723</v>
      </c>
      <c r="AG52" t="s">
        <v>724</v>
      </c>
    </row>
    <row r="53" spans="1:33" x14ac:dyDescent="0.35">
      <c r="A53">
        <v>93</v>
      </c>
      <c r="B53" t="s">
        <v>936</v>
      </c>
      <c r="C53" t="s">
        <v>207</v>
      </c>
      <c r="D53" t="s">
        <v>646</v>
      </c>
      <c r="E53" t="s">
        <v>937</v>
      </c>
      <c r="F53" t="s">
        <v>639</v>
      </c>
      <c r="G53" t="s">
        <v>84</v>
      </c>
      <c r="I53" t="s">
        <v>90</v>
      </c>
      <c r="J53">
        <v>14</v>
      </c>
      <c r="K53" s="4"/>
      <c r="L53" s="4"/>
      <c r="N53" s="4"/>
      <c r="Q53" t="b">
        <v>0</v>
      </c>
      <c r="R53" s="4"/>
      <c r="S53" t="s">
        <v>1</v>
      </c>
      <c r="T53" t="b">
        <v>1</v>
      </c>
      <c r="U53">
        <v>0</v>
      </c>
      <c r="W53">
        <v>0</v>
      </c>
      <c r="X53">
        <v>0</v>
      </c>
      <c r="AA53" s="4">
        <v>45163.412941782408</v>
      </c>
      <c r="AC53" s="4"/>
      <c r="AD53" t="b">
        <v>0</v>
      </c>
      <c r="AE53" t="s">
        <v>715</v>
      </c>
      <c r="AF53" t="s">
        <v>716</v>
      </c>
      <c r="AG53" t="s">
        <v>717</v>
      </c>
    </row>
    <row r="54" spans="1:33" x14ac:dyDescent="0.35">
      <c r="A54">
        <v>96</v>
      </c>
      <c r="B54" t="s">
        <v>288</v>
      </c>
      <c r="C54" t="s">
        <v>290</v>
      </c>
      <c r="D54" t="s">
        <v>291</v>
      </c>
      <c r="E54" t="s">
        <v>289</v>
      </c>
      <c r="F54" t="s">
        <v>639</v>
      </c>
      <c r="G54" t="s">
        <v>82</v>
      </c>
      <c r="I54" t="s">
        <v>83</v>
      </c>
      <c r="J54">
        <v>7</v>
      </c>
      <c r="K54" s="4"/>
      <c r="L54" s="4"/>
      <c r="N54" s="4"/>
      <c r="Q54" t="b">
        <v>0</v>
      </c>
      <c r="R54" s="4"/>
      <c r="S54" t="s">
        <v>1</v>
      </c>
      <c r="T54" t="b">
        <v>1</v>
      </c>
      <c r="U54">
        <v>0</v>
      </c>
      <c r="W54">
        <v>0</v>
      </c>
      <c r="X54">
        <v>0</v>
      </c>
      <c r="AA54" s="4">
        <v>45148.490929629632</v>
      </c>
      <c r="AC54" s="4"/>
      <c r="AD54" t="b">
        <v>0</v>
      </c>
      <c r="AE54" t="s">
        <v>687</v>
      </c>
      <c r="AF54" t="s">
        <v>688</v>
      </c>
      <c r="AG54" t="s">
        <v>689</v>
      </c>
    </row>
    <row r="55" spans="1:33" x14ac:dyDescent="0.35">
      <c r="A55">
        <v>97</v>
      </c>
      <c r="B55" t="s">
        <v>142</v>
      </c>
      <c r="C55" t="s">
        <v>144</v>
      </c>
      <c r="D55" t="s">
        <v>92</v>
      </c>
      <c r="E55" t="s">
        <v>143</v>
      </c>
      <c r="F55" t="s">
        <v>639</v>
      </c>
      <c r="G55" t="s">
        <v>84</v>
      </c>
      <c r="I55" t="s">
        <v>83</v>
      </c>
      <c r="J55">
        <v>6</v>
      </c>
      <c r="K55" s="4"/>
      <c r="L55" s="4"/>
      <c r="N55" s="4"/>
      <c r="Q55" t="b">
        <v>0</v>
      </c>
      <c r="R55" s="4"/>
      <c r="S55" t="s">
        <v>1</v>
      </c>
      <c r="T55" t="b">
        <v>1</v>
      </c>
      <c r="U55">
        <v>0</v>
      </c>
      <c r="W55">
        <v>0</v>
      </c>
      <c r="X55">
        <v>0</v>
      </c>
      <c r="AA55" s="4">
        <v>45163.412941782408</v>
      </c>
      <c r="AC55" s="4"/>
      <c r="AD55" t="b">
        <v>0</v>
      </c>
      <c r="AE55" t="s">
        <v>683</v>
      </c>
      <c r="AF55" t="s">
        <v>684</v>
      </c>
      <c r="AG55" t="s">
        <v>685</v>
      </c>
    </row>
    <row r="56" spans="1:33" x14ac:dyDescent="0.35">
      <c r="A56">
        <v>98</v>
      </c>
      <c r="B56" t="s">
        <v>267</v>
      </c>
      <c r="C56" t="s">
        <v>269</v>
      </c>
      <c r="D56" t="s">
        <v>270</v>
      </c>
      <c r="E56" t="s">
        <v>268</v>
      </c>
      <c r="F56" t="s">
        <v>640</v>
      </c>
      <c r="G56" t="s">
        <v>84</v>
      </c>
      <c r="I56" t="s">
        <v>83</v>
      </c>
      <c r="J56">
        <v>11</v>
      </c>
      <c r="K56" s="4"/>
      <c r="L56" s="4"/>
      <c r="N56" s="4"/>
      <c r="Q56" t="b">
        <v>0</v>
      </c>
      <c r="R56" s="4"/>
      <c r="S56" t="s">
        <v>1</v>
      </c>
      <c r="T56" t="b">
        <v>1</v>
      </c>
      <c r="U56">
        <v>0</v>
      </c>
      <c r="W56">
        <v>0</v>
      </c>
      <c r="X56">
        <v>0</v>
      </c>
      <c r="AA56" s="4">
        <v>45163.412941782408</v>
      </c>
      <c r="AC56" s="4"/>
      <c r="AD56" t="b">
        <v>0</v>
      </c>
      <c r="AE56" t="s">
        <v>703</v>
      </c>
      <c r="AF56" t="s">
        <v>704</v>
      </c>
      <c r="AG56" t="s">
        <v>705</v>
      </c>
    </row>
    <row r="57" spans="1:33" x14ac:dyDescent="0.35">
      <c r="A57">
        <v>99</v>
      </c>
      <c r="B57" t="s">
        <v>463</v>
      </c>
      <c r="C57" t="s">
        <v>465</v>
      </c>
      <c r="D57" t="s">
        <v>466</v>
      </c>
      <c r="E57" t="s">
        <v>464</v>
      </c>
      <c r="F57" t="s">
        <v>639</v>
      </c>
      <c r="G57" t="s">
        <v>82</v>
      </c>
      <c r="I57" t="s">
        <v>90</v>
      </c>
      <c r="J57">
        <v>1</v>
      </c>
      <c r="K57" s="4"/>
      <c r="L57" s="4">
        <v>45353</v>
      </c>
      <c r="M57" t="s">
        <v>835</v>
      </c>
      <c r="N57" s="4">
        <v>45358</v>
      </c>
      <c r="Q57" t="b">
        <v>0</v>
      </c>
      <c r="R57" s="4"/>
      <c r="S57" t="s">
        <v>1</v>
      </c>
      <c r="T57" t="b">
        <v>1</v>
      </c>
      <c r="U57">
        <v>0</v>
      </c>
      <c r="W57">
        <v>0</v>
      </c>
      <c r="X57">
        <v>0</v>
      </c>
      <c r="AA57" s="4">
        <v>45163.412941782408</v>
      </c>
      <c r="AC57" s="4"/>
      <c r="AD57" t="b">
        <v>0</v>
      </c>
      <c r="AE57" t="s">
        <v>663</v>
      </c>
      <c r="AF57" t="s">
        <v>664</v>
      </c>
      <c r="AG57" t="s">
        <v>665</v>
      </c>
    </row>
    <row r="58" spans="1:33" x14ac:dyDescent="0.35">
      <c r="A58">
        <v>100</v>
      </c>
      <c r="B58" t="s">
        <v>370</v>
      </c>
      <c r="C58" t="s">
        <v>372</v>
      </c>
      <c r="D58" t="s">
        <v>373</v>
      </c>
      <c r="E58" t="s">
        <v>371</v>
      </c>
      <c r="F58" t="s">
        <v>639</v>
      </c>
      <c r="G58" t="s">
        <v>82</v>
      </c>
      <c r="I58" t="s">
        <v>90</v>
      </c>
      <c r="J58">
        <v>15</v>
      </c>
      <c r="K58" s="4"/>
      <c r="L58" s="4"/>
      <c r="N58" s="4"/>
      <c r="Q58" t="b">
        <v>0</v>
      </c>
      <c r="R58" s="4"/>
      <c r="S58" t="s">
        <v>1</v>
      </c>
      <c r="T58" t="b">
        <v>1</v>
      </c>
      <c r="U58">
        <v>0</v>
      </c>
      <c r="W58">
        <v>0</v>
      </c>
      <c r="X58">
        <v>0</v>
      </c>
      <c r="AA58" s="4">
        <v>45163.412941782408</v>
      </c>
      <c r="AC58" s="4"/>
      <c r="AD58" t="b">
        <v>0</v>
      </c>
      <c r="AE58" t="s">
        <v>719</v>
      </c>
      <c r="AF58" t="s">
        <v>616</v>
      </c>
      <c r="AG58" t="s">
        <v>720</v>
      </c>
    </row>
    <row r="59" spans="1:33" x14ac:dyDescent="0.35">
      <c r="A59">
        <v>103</v>
      </c>
      <c r="B59" t="s">
        <v>358</v>
      </c>
      <c r="C59" t="s">
        <v>360</v>
      </c>
      <c r="D59" t="s">
        <v>361</v>
      </c>
      <c r="E59" t="s">
        <v>359</v>
      </c>
      <c r="F59" t="s">
        <v>639</v>
      </c>
      <c r="G59" t="s">
        <v>82</v>
      </c>
      <c r="I59" t="s">
        <v>90</v>
      </c>
      <c r="J59">
        <v>9</v>
      </c>
      <c r="K59" s="4"/>
      <c r="L59" s="4"/>
      <c r="N59" s="4"/>
      <c r="Q59" t="b">
        <v>0</v>
      </c>
      <c r="R59" s="4"/>
      <c r="S59" t="s">
        <v>1</v>
      </c>
      <c r="T59" t="b">
        <v>1</v>
      </c>
      <c r="U59">
        <v>0</v>
      </c>
      <c r="W59">
        <v>0</v>
      </c>
      <c r="X59">
        <v>0</v>
      </c>
      <c r="AA59" s="4">
        <v>45163.412941782408</v>
      </c>
      <c r="AC59" s="4"/>
      <c r="AD59" t="b">
        <v>0</v>
      </c>
      <c r="AE59" t="s">
        <v>695</v>
      </c>
      <c r="AF59" t="s">
        <v>696</v>
      </c>
      <c r="AG59" t="s">
        <v>697</v>
      </c>
    </row>
    <row r="60" spans="1:33" x14ac:dyDescent="0.35">
      <c r="A60">
        <v>104</v>
      </c>
      <c r="B60" t="s">
        <v>273</v>
      </c>
      <c r="C60" t="s">
        <v>275</v>
      </c>
      <c r="D60" t="s">
        <v>276</v>
      </c>
      <c r="E60" t="s">
        <v>274</v>
      </c>
      <c r="F60" t="s">
        <v>639</v>
      </c>
      <c r="G60" t="s">
        <v>84</v>
      </c>
      <c r="I60" t="s">
        <v>90</v>
      </c>
      <c r="J60">
        <v>13</v>
      </c>
      <c r="K60" s="4"/>
      <c r="L60" s="4"/>
      <c r="N60" s="4"/>
      <c r="Q60" t="b">
        <v>0</v>
      </c>
      <c r="R60" s="4"/>
      <c r="S60" t="s">
        <v>1</v>
      </c>
      <c r="T60" t="b">
        <v>1</v>
      </c>
      <c r="U60">
        <v>0</v>
      </c>
      <c r="W60">
        <v>0</v>
      </c>
      <c r="X60">
        <v>0</v>
      </c>
      <c r="AA60" s="4">
        <v>45163.412941782408</v>
      </c>
      <c r="AC60" s="4"/>
      <c r="AD60" t="b">
        <v>0</v>
      </c>
      <c r="AE60" t="s">
        <v>711</v>
      </c>
      <c r="AF60" t="s">
        <v>712</v>
      </c>
      <c r="AG60" t="s">
        <v>713</v>
      </c>
    </row>
    <row r="61" spans="1:33" x14ac:dyDescent="0.35">
      <c r="A61">
        <v>105</v>
      </c>
      <c r="B61" t="s">
        <v>173</v>
      </c>
      <c r="C61" t="s">
        <v>175</v>
      </c>
      <c r="D61" t="s">
        <v>176</v>
      </c>
      <c r="E61" t="s">
        <v>174</v>
      </c>
      <c r="F61" t="s">
        <v>639</v>
      </c>
      <c r="G61" t="s">
        <v>84</v>
      </c>
      <c r="I61" t="s">
        <v>83</v>
      </c>
      <c r="J61">
        <v>9</v>
      </c>
      <c r="K61" s="4"/>
      <c r="L61" s="4"/>
      <c r="N61" s="4"/>
      <c r="Q61" t="b">
        <v>0</v>
      </c>
      <c r="R61" s="4"/>
      <c r="S61" t="s">
        <v>1</v>
      </c>
      <c r="T61" t="b">
        <v>1</v>
      </c>
      <c r="U61">
        <v>0</v>
      </c>
      <c r="W61">
        <v>0</v>
      </c>
      <c r="X61">
        <v>0</v>
      </c>
      <c r="AA61" s="4">
        <v>45163.412941782408</v>
      </c>
      <c r="AC61" s="4"/>
      <c r="AD61" t="b">
        <v>0</v>
      </c>
      <c r="AE61" t="s">
        <v>695</v>
      </c>
      <c r="AF61" t="s">
        <v>696</v>
      </c>
      <c r="AG61" t="s">
        <v>697</v>
      </c>
    </row>
    <row r="62" spans="1:33" x14ac:dyDescent="0.35">
      <c r="A62">
        <v>106</v>
      </c>
      <c r="B62" t="s">
        <v>332</v>
      </c>
      <c r="C62" t="s">
        <v>334</v>
      </c>
      <c r="D62" t="s">
        <v>335</v>
      </c>
      <c r="E62" t="s">
        <v>333</v>
      </c>
      <c r="F62" t="s">
        <v>639</v>
      </c>
      <c r="G62" t="s">
        <v>82</v>
      </c>
      <c r="I62" t="s">
        <v>90</v>
      </c>
      <c r="J62">
        <v>6</v>
      </c>
      <c r="K62" s="4"/>
      <c r="L62" s="4"/>
      <c r="N62" s="4"/>
      <c r="Q62" t="b">
        <v>0</v>
      </c>
      <c r="R62" s="4"/>
      <c r="S62" t="s">
        <v>1</v>
      </c>
      <c r="T62" t="b">
        <v>1</v>
      </c>
      <c r="U62">
        <v>0</v>
      </c>
      <c r="W62">
        <v>0</v>
      </c>
      <c r="X62">
        <v>0</v>
      </c>
      <c r="AA62" s="4">
        <v>45162.494109340281</v>
      </c>
      <c r="AC62" s="4"/>
      <c r="AD62" t="b">
        <v>0</v>
      </c>
      <c r="AE62" t="s">
        <v>683</v>
      </c>
      <c r="AF62" t="s">
        <v>684</v>
      </c>
      <c r="AG62" t="s">
        <v>685</v>
      </c>
    </row>
    <row r="63" spans="1:33" x14ac:dyDescent="0.35">
      <c r="A63">
        <v>108</v>
      </c>
      <c r="B63" t="s">
        <v>264</v>
      </c>
      <c r="C63" t="s">
        <v>266</v>
      </c>
      <c r="D63" t="s">
        <v>190</v>
      </c>
      <c r="E63" t="s">
        <v>265</v>
      </c>
      <c r="F63" t="s">
        <v>639</v>
      </c>
      <c r="G63" t="s">
        <v>84</v>
      </c>
      <c r="I63" t="s">
        <v>83</v>
      </c>
      <c r="J63">
        <v>5</v>
      </c>
      <c r="K63" s="4"/>
      <c r="L63" s="4"/>
      <c r="N63" s="4"/>
      <c r="Q63" t="b">
        <v>0</v>
      </c>
      <c r="R63" s="4"/>
      <c r="S63" t="s">
        <v>1</v>
      </c>
      <c r="T63" t="b">
        <v>1</v>
      </c>
      <c r="U63">
        <v>0</v>
      </c>
      <c r="W63">
        <v>0</v>
      </c>
      <c r="X63">
        <v>0</v>
      </c>
      <c r="AA63" s="4"/>
      <c r="AC63" s="4"/>
      <c r="AD63" t="b">
        <v>0</v>
      </c>
      <c r="AE63" t="s">
        <v>679</v>
      </c>
      <c r="AF63" t="s">
        <v>680</v>
      </c>
      <c r="AG63" t="s">
        <v>681</v>
      </c>
    </row>
    <row r="64" spans="1:33" x14ac:dyDescent="0.35">
      <c r="A64">
        <v>109</v>
      </c>
      <c r="B64" t="s">
        <v>521</v>
      </c>
      <c r="C64" t="s">
        <v>523</v>
      </c>
      <c r="D64" t="s">
        <v>228</v>
      </c>
      <c r="E64" t="s">
        <v>522</v>
      </c>
      <c r="F64" t="s">
        <v>639</v>
      </c>
      <c r="G64" t="s">
        <v>84</v>
      </c>
      <c r="I64" t="s">
        <v>83</v>
      </c>
      <c r="J64">
        <v>7</v>
      </c>
      <c r="K64" s="4"/>
      <c r="L64" s="4"/>
      <c r="N64" s="4"/>
      <c r="Q64" t="b">
        <v>0</v>
      </c>
      <c r="R64" s="4"/>
      <c r="S64" t="s">
        <v>1</v>
      </c>
      <c r="T64" t="b">
        <v>1</v>
      </c>
      <c r="U64">
        <v>0</v>
      </c>
      <c r="W64">
        <v>0</v>
      </c>
      <c r="X64">
        <v>0</v>
      </c>
      <c r="AA64" s="4">
        <v>45119.622029166669</v>
      </c>
      <c r="AC64" s="4"/>
      <c r="AD64" t="b">
        <v>0</v>
      </c>
      <c r="AE64" t="s">
        <v>687</v>
      </c>
      <c r="AF64" t="s">
        <v>688</v>
      </c>
      <c r="AG64" t="s">
        <v>689</v>
      </c>
    </row>
    <row r="65" spans="1:33" x14ac:dyDescent="0.35">
      <c r="A65">
        <v>110</v>
      </c>
      <c r="B65" t="s">
        <v>299</v>
      </c>
      <c r="C65" t="s">
        <v>301</v>
      </c>
      <c r="D65" t="s">
        <v>302</v>
      </c>
      <c r="E65" t="s">
        <v>300</v>
      </c>
      <c r="F65" t="s">
        <v>639</v>
      </c>
      <c r="G65" t="s">
        <v>84</v>
      </c>
      <c r="I65" t="s">
        <v>83</v>
      </c>
      <c r="J65">
        <v>13</v>
      </c>
      <c r="K65" s="4"/>
      <c r="L65" s="4"/>
      <c r="N65" s="4"/>
      <c r="Q65" t="b">
        <v>0</v>
      </c>
      <c r="R65" s="4"/>
      <c r="S65" t="s">
        <v>1</v>
      </c>
      <c r="T65" t="b">
        <v>1</v>
      </c>
      <c r="U65">
        <v>0</v>
      </c>
      <c r="W65">
        <v>0</v>
      </c>
      <c r="X65">
        <v>0</v>
      </c>
      <c r="AA65" s="4">
        <v>45163.412941782408</v>
      </c>
      <c r="AC65" s="4"/>
      <c r="AD65" t="b">
        <v>0</v>
      </c>
      <c r="AE65" t="s">
        <v>711</v>
      </c>
      <c r="AF65" t="s">
        <v>712</v>
      </c>
      <c r="AG65" t="s">
        <v>713</v>
      </c>
    </row>
    <row r="66" spans="1:33" x14ac:dyDescent="0.35">
      <c r="A66">
        <v>112</v>
      </c>
      <c r="B66" t="s">
        <v>336</v>
      </c>
      <c r="C66" t="s">
        <v>338</v>
      </c>
      <c r="D66" t="s">
        <v>339</v>
      </c>
      <c r="E66" t="s">
        <v>337</v>
      </c>
      <c r="F66" t="s">
        <v>640</v>
      </c>
      <c r="G66" t="s">
        <v>84</v>
      </c>
      <c r="I66" t="s">
        <v>90</v>
      </c>
      <c r="J66">
        <v>8</v>
      </c>
      <c r="K66" s="4"/>
      <c r="L66" s="4"/>
      <c r="N66" s="4"/>
      <c r="Q66" t="b">
        <v>0</v>
      </c>
      <c r="R66" s="4"/>
      <c r="S66" t="s">
        <v>1</v>
      </c>
      <c r="T66" t="b">
        <v>1</v>
      </c>
      <c r="U66">
        <v>0</v>
      </c>
      <c r="W66">
        <v>0</v>
      </c>
      <c r="X66">
        <v>0</v>
      </c>
      <c r="AA66" s="4">
        <v>45141.481092326387</v>
      </c>
      <c r="AC66" s="4"/>
      <c r="AD66" t="b">
        <v>0</v>
      </c>
      <c r="AE66" t="s">
        <v>691</v>
      </c>
      <c r="AF66" t="s">
        <v>692</v>
      </c>
      <c r="AG66" t="s">
        <v>693</v>
      </c>
    </row>
    <row r="67" spans="1:33" x14ac:dyDescent="0.35">
      <c r="A67">
        <v>113</v>
      </c>
      <c r="B67" t="s">
        <v>199</v>
      </c>
      <c r="C67" t="s">
        <v>201</v>
      </c>
      <c r="D67" t="s">
        <v>202</v>
      </c>
      <c r="E67" t="s">
        <v>200</v>
      </c>
      <c r="F67" t="s">
        <v>639</v>
      </c>
      <c r="G67" t="s">
        <v>84</v>
      </c>
      <c r="I67" t="s">
        <v>90</v>
      </c>
      <c r="J67">
        <v>8</v>
      </c>
      <c r="K67" s="4"/>
      <c r="L67" s="4"/>
      <c r="N67" s="4"/>
      <c r="Q67" t="b">
        <v>0</v>
      </c>
      <c r="R67" s="4"/>
      <c r="S67" t="s">
        <v>1</v>
      </c>
      <c r="T67" t="b">
        <v>1</v>
      </c>
      <c r="U67">
        <v>0</v>
      </c>
      <c r="W67">
        <v>0</v>
      </c>
      <c r="X67">
        <v>0</v>
      </c>
      <c r="AA67" s="4">
        <v>45162.494109340281</v>
      </c>
      <c r="AC67" s="4"/>
      <c r="AD67" t="b">
        <v>0</v>
      </c>
      <c r="AE67" t="s">
        <v>691</v>
      </c>
      <c r="AF67" t="s">
        <v>692</v>
      </c>
      <c r="AG67" t="s">
        <v>693</v>
      </c>
    </row>
    <row r="68" spans="1:33" x14ac:dyDescent="0.35">
      <c r="A68">
        <v>114</v>
      </c>
      <c r="B68" t="s">
        <v>277</v>
      </c>
      <c r="C68" t="s">
        <v>279</v>
      </c>
      <c r="D68" t="s">
        <v>280</v>
      </c>
      <c r="E68" t="s">
        <v>278</v>
      </c>
      <c r="F68" t="s">
        <v>639</v>
      </c>
      <c r="G68" t="s">
        <v>84</v>
      </c>
      <c r="I68" t="s">
        <v>83</v>
      </c>
      <c r="J68">
        <v>10</v>
      </c>
      <c r="K68" s="4"/>
      <c r="L68" s="4"/>
      <c r="N68" s="4"/>
      <c r="Q68" t="b">
        <v>0</v>
      </c>
      <c r="R68" s="4"/>
      <c r="S68" t="s">
        <v>1</v>
      </c>
      <c r="T68" t="b">
        <v>1</v>
      </c>
      <c r="U68">
        <v>0</v>
      </c>
      <c r="W68">
        <v>0</v>
      </c>
      <c r="X68">
        <v>0</v>
      </c>
      <c r="AA68" s="4">
        <v>45163.412941782408</v>
      </c>
      <c r="AC68" s="4"/>
      <c r="AD68" t="b">
        <v>0</v>
      </c>
      <c r="AE68" t="s">
        <v>699</v>
      </c>
      <c r="AF68" t="s">
        <v>700</v>
      </c>
      <c r="AG68" t="s">
        <v>701</v>
      </c>
    </row>
    <row r="69" spans="1:33" x14ac:dyDescent="0.35">
      <c r="A69">
        <v>115</v>
      </c>
      <c r="B69" t="s">
        <v>488</v>
      </c>
      <c r="C69" t="s">
        <v>490</v>
      </c>
      <c r="D69" t="s">
        <v>491</v>
      </c>
      <c r="E69" t="s">
        <v>489</v>
      </c>
      <c r="F69" t="s">
        <v>639</v>
      </c>
      <c r="G69" t="s">
        <v>82</v>
      </c>
      <c r="I69" t="s">
        <v>83</v>
      </c>
      <c r="J69">
        <v>8</v>
      </c>
      <c r="K69" s="4"/>
      <c r="L69" s="4"/>
      <c r="N69" s="4"/>
      <c r="Q69" t="b">
        <v>0</v>
      </c>
      <c r="R69" s="4"/>
      <c r="S69" t="s">
        <v>1</v>
      </c>
      <c r="T69" t="b">
        <v>1</v>
      </c>
      <c r="U69">
        <v>0</v>
      </c>
      <c r="W69">
        <v>0</v>
      </c>
      <c r="X69">
        <v>0</v>
      </c>
      <c r="AA69" s="4">
        <v>45162.494109340281</v>
      </c>
      <c r="AC69" s="4"/>
      <c r="AD69" t="b">
        <v>0</v>
      </c>
      <c r="AE69" t="s">
        <v>691</v>
      </c>
      <c r="AF69" t="s">
        <v>692</v>
      </c>
      <c r="AG69" t="s">
        <v>693</v>
      </c>
    </row>
    <row r="70" spans="1:33" x14ac:dyDescent="0.35">
      <c r="A70">
        <v>116</v>
      </c>
      <c r="B70" t="s">
        <v>435</v>
      </c>
      <c r="C70" t="s">
        <v>175</v>
      </c>
      <c r="D70" t="s">
        <v>437</v>
      </c>
      <c r="E70" t="s">
        <v>436</v>
      </c>
      <c r="F70" t="s">
        <v>640</v>
      </c>
      <c r="G70" t="s">
        <v>84</v>
      </c>
      <c r="I70" t="s">
        <v>90</v>
      </c>
      <c r="J70">
        <v>7</v>
      </c>
      <c r="K70" s="4"/>
      <c r="L70" s="4"/>
      <c r="N70" s="4"/>
      <c r="Q70" t="b">
        <v>0</v>
      </c>
      <c r="R70" s="4"/>
      <c r="S70" t="s">
        <v>1</v>
      </c>
      <c r="T70" t="b">
        <v>1</v>
      </c>
      <c r="U70">
        <v>0</v>
      </c>
      <c r="W70">
        <v>0</v>
      </c>
      <c r="X70">
        <v>0</v>
      </c>
      <c r="AA70" s="4">
        <v>45162.494109340281</v>
      </c>
      <c r="AC70" s="4"/>
      <c r="AD70" t="b">
        <v>0</v>
      </c>
      <c r="AE70" t="s">
        <v>687</v>
      </c>
      <c r="AF70" t="s">
        <v>688</v>
      </c>
      <c r="AG70" t="s">
        <v>689</v>
      </c>
    </row>
    <row r="71" spans="1:33" x14ac:dyDescent="0.35">
      <c r="A71">
        <v>119</v>
      </c>
      <c r="B71" t="s">
        <v>329</v>
      </c>
      <c r="C71" t="s">
        <v>175</v>
      </c>
      <c r="D71" t="s">
        <v>152</v>
      </c>
      <c r="E71" t="s">
        <v>330</v>
      </c>
      <c r="F71" t="s">
        <v>639</v>
      </c>
      <c r="G71" t="s">
        <v>84</v>
      </c>
      <c r="I71" t="s">
        <v>90</v>
      </c>
      <c r="J71">
        <v>8</v>
      </c>
      <c r="K71" s="4"/>
      <c r="L71" s="4"/>
      <c r="N71" s="4"/>
      <c r="Q71" t="b">
        <v>0</v>
      </c>
      <c r="R71" s="4"/>
      <c r="S71" t="s">
        <v>1</v>
      </c>
      <c r="T71" t="b">
        <v>1</v>
      </c>
      <c r="U71">
        <v>0</v>
      </c>
      <c r="W71">
        <v>0</v>
      </c>
      <c r="X71">
        <v>0</v>
      </c>
      <c r="AA71" s="4">
        <v>45163.412941782408</v>
      </c>
      <c r="AC71" s="4"/>
      <c r="AD71" t="b">
        <v>0</v>
      </c>
      <c r="AE71" t="s">
        <v>691</v>
      </c>
      <c r="AF71" t="s">
        <v>692</v>
      </c>
      <c r="AG71" t="s">
        <v>693</v>
      </c>
    </row>
    <row r="72" spans="1:33" x14ac:dyDescent="0.35">
      <c r="A72">
        <v>120</v>
      </c>
      <c r="B72" t="s">
        <v>591</v>
      </c>
      <c r="C72" t="s">
        <v>324</v>
      </c>
      <c r="D72" t="s">
        <v>593</v>
      </c>
      <c r="E72" t="s">
        <v>592</v>
      </c>
      <c r="F72" t="s">
        <v>644</v>
      </c>
      <c r="G72" t="s">
        <v>84</v>
      </c>
      <c r="I72" t="s">
        <v>90</v>
      </c>
      <c r="J72">
        <v>10</v>
      </c>
      <c r="K72" s="4"/>
      <c r="L72" s="4"/>
      <c r="N72" s="4"/>
      <c r="Q72" t="b">
        <v>0</v>
      </c>
      <c r="R72" s="4"/>
      <c r="S72" t="s">
        <v>1</v>
      </c>
      <c r="T72" t="b">
        <v>1</v>
      </c>
      <c r="U72">
        <v>0</v>
      </c>
      <c r="W72">
        <v>0</v>
      </c>
      <c r="X72">
        <v>0</v>
      </c>
      <c r="AA72" s="4">
        <v>45091.474514699075</v>
      </c>
      <c r="AC72" s="4"/>
      <c r="AD72" t="b">
        <v>0</v>
      </c>
      <c r="AE72" t="s">
        <v>699</v>
      </c>
      <c r="AF72" t="s">
        <v>700</v>
      </c>
      <c r="AG72" t="s">
        <v>701</v>
      </c>
    </row>
    <row r="73" spans="1:33" x14ac:dyDescent="0.35">
      <c r="A73">
        <v>121</v>
      </c>
      <c r="B73" t="s">
        <v>356</v>
      </c>
      <c r="C73" t="s">
        <v>207</v>
      </c>
      <c r="D73" t="s">
        <v>343</v>
      </c>
      <c r="E73" t="s">
        <v>357</v>
      </c>
      <c r="F73" t="s">
        <v>639</v>
      </c>
      <c r="G73" t="s">
        <v>84</v>
      </c>
      <c r="I73" t="s">
        <v>90</v>
      </c>
      <c r="J73">
        <v>15</v>
      </c>
      <c r="K73" s="4"/>
      <c r="L73" s="4">
        <v>45356</v>
      </c>
      <c r="M73" t="s">
        <v>836</v>
      </c>
      <c r="N73" s="4">
        <v>45358</v>
      </c>
      <c r="Q73" t="b">
        <v>0</v>
      </c>
      <c r="R73" s="4"/>
      <c r="S73" t="s">
        <v>1</v>
      </c>
      <c r="T73" t="b">
        <v>1</v>
      </c>
      <c r="U73">
        <v>0</v>
      </c>
      <c r="W73">
        <v>0</v>
      </c>
      <c r="X73">
        <v>0</v>
      </c>
      <c r="AA73" s="4">
        <v>45163.412941782408</v>
      </c>
      <c r="AC73" s="4"/>
      <c r="AD73" t="b">
        <v>0</v>
      </c>
      <c r="AE73" t="s">
        <v>719</v>
      </c>
      <c r="AF73" t="s">
        <v>616</v>
      </c>
      <c r="AG73" t="s">
        <v>720</v>
      </c>
    </row>
    <row r="74" spans="1:33" x14ac:dyDescent="0.35">
      <c r="A74">
        <v>122</v>
      </c>
      <c r="B74" t="s">
        <v>340</v>
      </c>
      <c r="C74" t="s">
        <v>342</v>
      </c>
      <c r="D74" t="s">
        <v>343</v>
      </c>
      <c r="E74" t="s">
        <v>341</v>
      </c>
      <c r="F74" t="s">
        <v>639</v>
      </c>
      <c r="G74" t="s">
        <v>82</v>
      </c>
      <c r="I74" t="s">
        <v>90</v>
      </c>
      <c r="J74">
        <v>15</v>
      </c>
      <c r="K74" s="4"/>
      <c r="L74" s="4">
        <v>45356</v>
      </c>
      <c r="M74" t="s">
        <v>836</v>
      </c>
      <c r="N74" s="4">
        <v>45358</v>
      </c>
      <c r="Q74" t="b">
        <v>0</v>
      </c>
      <c r="R74" s="4"/>
      <c r="S74" t="s">
        <v>1</v>
      </c>
      <c r="T74" t="b">
        <v>1</v>
      </c>
      <c r="U74">
        <v>0</v>
      </c>
      <c r="W74">
        <v>0</v>
      </c>
      <c r="X74">
        <v>0</v>
      </c>
      <c r="AA74" s="4">
        <v>45163.412941782408</v>
      </c>
      <c r="AC74" s="4"/>
      <c r="AD74" t="b">
        <v>0</v>
      </c>
      <c r="AE74" t="s">
        <v>719</v>
      </c>
      <c r="AF74" t="s">
        <v>616</v>
      </c>
      <c r="AG74" t="s">
        <v>720</v>
      </c>
    </row>
    <row r="75" spans="1:33" x14ac:dyDescent="0.35">
      <c r="A75">
        <v>123</v>
      </c>
      <c r="B75" t="s">
        <v>177</v>
      </c>
      <c r="C75" t="s">
        <v>179</v>
      </c>
      <c r="D75" t="s">
        <v>180</v>
      </c>
      <c r="E75" t="s">
        <v>178</v>
      </c>
      <c r="F75" t="s">
        <v>639</v>
      </c>
      <c r="G75" t="s">
        <v>84</v>
      </c>
      <c r="I75" t="s">
        <v>90</v>
      </c>
      <c r="J75">
        <v>9</v>
      </c>
      <c r="K75" s="4"/>
      <c r="L75" s="4"/>
      <c r="N75" s="4"/>
      <c r="Q75" t="b">
        <v>0</v>
      </c>
      <c r="R75" s="4"/>
      <c r="S75" t="s">
        <v>1</v>
      </c>
      <c r="T75" t="b">
        <v>1</v>
      </c>
      <c r="U75">
        <v>0</v>
      </c>
      <c r="W75">
        <v>0</v>
      </c>
      <c r="X75">
        <v>0</v>
      </c>
      <c r="AA75" s="4">
        <v>45163.412941782408</v>
      </c>
      <c r="AC75" s="4"/>
      <c r="AD75" t="b">
        <v>0</v>
      </c>
      <c r="AE75" t="s">
        <v>695</v>
      </c>
      <c r="AF75" t="s">
        <v>696</v>
      </c>
      <c r="AG75" t="s">
        <v>697</v>
      </c>
    </row>
    <row r="76" spans="1:33" x14ac:dyDescent="0.35">
      <c r="A76">
        <v>124</v>
      </c>
      <c r="B76" t="s">
        <v>508</v>
      </c>
      <c r="C76" t="s">
        <v>510</v>
      </c>
      <c r="D76" t="s">
        <v>511</v>
      </c>
      <c r="E76" t="s">
        <v>509</v>
      </c>
      <c r="F76" t="s">
        <v>640</v>
      </c>
      <c r="G76" t="s">
        <v>84</v>
      </c>
      <c r="I76" t="s">
        <v>90</v>
      </c>
      <c r="J76">
        <v>14</v>
      </c>
      <c r="K76" s="4"/>
      <c r="L76" s="4"/>
      <c r="N76" s="4"/>
      <c r="Q76" t="b">
        <v>0</v>
      </c>
      <c r="R76" s="4"/>
      <c r="S76" t="s">
        <v>1</v>
      </c>
      <c r="T76" t="b">
        <v>1</v>
      </c>
      <c r="U76">
        <v>0</v>
      </c>
      <c r="W76">
        <v>0</v>
      </c>
      <c r="X76">
        <v>0</v>
      </c>
      <c r="AA76" s="4">
        <v>45162.494109340281</v>
      </c>
      <c r="AC76" s="4"/>
      <c r="AD76" t="b">
        <v>0</v>
      </c>
      <c r="AE76" t="s">
        <v>715</v>
      </c>
      <c r="AF76" t="s">
        <v>716</v>
      </c>
      <c r="AG76" t="s">
        <v>717</v>
      </c>
    </row>
    <row r="77" spans="1:33" x14ac:dyDescent="0.35">
      <c r="A77">
        <v>126</v>
      </c>
      <c r="B77" t="s">
        <v>399</v>
      </c>
      <c r="C77" t="s">
        <v>647</v>
      </c>
      <c r="D77" t="s">
        <v>401</v>
      </c>
      <c r="E77" t="s">
        <v>400</v>
      </c>
      <c r="F77" t="s">
        <v>639</v>
      </c>
      <c r="G77" t="s">
        <v>84</v>
      </c>
      <c r="I77" t="s">
        <v>90</v>
      </c>
      <c r="J77">
        <v>7</v>
      </c>
      <c r="K77" s="4"/>
      <c r="L77" s="4"/>
      <c r="N77" s="4"/>
      <c r="Q77" t="b">
        <v>0</v>
      </c>
      <c r="R77" s="4"/>
      <c r="S77" t="s">
        <v>1</v>
      </c>
      <c r="T77" t="b">
        <v>1</v>
      </c>
      <c r="U77">
        <v>0</v>
      </c>
      <c r="W77">
        <v>0</v>
      </c>
      <c r="X77">
        <v>0</v>
      </c>
      <c r="AA77" s="4">
        <v>45163.412941782408</v>
      </c>
      <c r="AC77" s="4"/>
      <c r="AD77" t="b">
        <v>0</v>
      </c>
      <c r="AE77" t="s">
        <v>687</v>
      </c>
      <c r="AF77" t="s">
        <v>688</v>
      </c>
      <c r="AG77" t="s">
        <v>689</v>
      </c>
    </row>
    <row r="78" spans="1:33" x14ac:dyDescent="0.35">
      <c r="A78">
        <v>132</v>
      </c>
      <c r="B78" t="s">
        <v>138</v>
      </c>
      <c r="C78" t="s">
        <v>140</v>
      </c>
      <c r="D78" t="s">
        <v>141</v>
      </c>
      <c r="E78" t="s">
        <v>139</v>
      </c>
      <c r="F78" t="s">
        <v>640</v>
      </c>
      <c r="G78" t="s">
        <v>84</v>
      </c>
      <c r="I78" t="s">
        <v>83</v>
      </c>
      <c r="J78">
        <v>13</v>
      </c>
      <c r="K78" s="4"/>
      <c r="L78" s="4"/>
      <c r="N78" s="4"/>
      <c r="Q78" t="b">
        <v>0</v>
      </c>
      <c r="R78" s="4"/>
      <c r="S78" t="s">
        <v>1</v>
      </c>
      <c r="T78" t="b">
        <v>1</v>
      </c>
      <c r="U78">
        <v>0</v>
      </c>
      <c r="W78">
        <v>0</v>
      </c>
      <c r="X78">
        <v>0</v>
      </c>
      <c r="AA78" s="4">
        <v>45163.412941782408</v>
      </c>
      <c r="AC78" s="4"/>
      <c r="AD78" t="b">
        <v>0</v>
      </c>
      <c r="AE78" t="s">
        <v>711</v>
      </c>
      <c r="AF78" t="s">
        <v>712</v>
      </c>
      <c r="AG78" t="s">
        <v>713</v>
      </c>
    </row>
    <row r="79" spans="1:33" x14ac:dyDescent="0.35">
      <c r="A79">
        <v>133</v>
      </c>
      <c r="B79" t="s">
        <v>376</v>
      </c>
      <c r="C79" t="s">
        <v>378</v>
      </c>
      <c r="D79" t="s">
        <v>379</v>
      </c>
      <c r="E79" t="s">
        <v>377</v>
      </c>
      <c r="F79" t="s">
        <v>639</v>
      </c>
      <c r="G79" t="s">
        <v>84</v>
      </c>
      <c r="I79" t="s">
        <v>90</v>
      </c>
      <c r="J79">
        <v>9</v>
      </c>
      <c r="K79" s="4"/>
      <c r="L79" s="4">
        <v>45341</v>
      </c>
      <c r="M79" t="s">
        <v>836</v>
      </c>
      <c r="N79" s="4">
        <v>45358</v>
      </c>
      <c r="Q79" t="b">
        <v>0</v>
      </c>
      <c r="R79" s="4"/>
      <c r="S79" t="s">
        <v>1</v>
      </c>
      <c r="T79" t="b">
        <v>1</v>
      </c>
      <c r="U79">
        <v>0</v>
      </c>
      <c r="W79">
        <v>0</v>
      </c>
      <c r="X79">
        <v>0</v>
      </c>
      <c r="AA79" s="4">
        <v>45163.412941782408</v>
      </c>
      <c r="AC79" s="4"/>
      <c r="AD79" t="b">
        <v>0</v>
      </c>
      <c r="AE79" t="s">
        <v>695</v>
      </c>
      <c r="AF79" t="s">
        <v>696</v>
      </c>
      <c r="AG79" t="s">
        <v>697</v>
      </c>
    </row>
    <row r="80" spans="1:33" x14ac:dyDescent="0.35">
      <c r="A80">
        <v>136</v>
      </c>
      <c r="B80" t="s">
        <v>233</v>
      </c>
      <c r="C80" t="s">
        <v>214</v>
      </c>
      <c r="D80" t="s">
        <v>235</v>
      </c>
      <c r="E80" t="s">
        <v>234</v>
      </c>
      <c r="F80" t="s">
        <v>641</v>
      </c>
      <c r="G80" t="s">
        <v>84</v>
      </c>
      <c r="I80" t="s">
        <v>90</v>
      </c>
      <c r="J80">
        <v>1</v>
      </c>
      <c r="K80" s="4"/>
      <c r="L80" s="4"/>
      <c r="N80" s="4"/>
      <c r="Q80" t="b">
        <v>0</v>
      </c>
      <c r="R80" s="4"/>
      <c r="S80" t="s">
        <v>1</v>
      </c>
      <c r="T80" t="b">
        <v>1</v>
      </c>
      <c r="U80">
        <v>0</v>
      </c>
      <c r="W80">
        <v>0</v>
      </c>
      <c r="X80">
        <v>0</v>
      </c>
      <c r="AA80" s="4">
        <v>45162.494109340281</v>
      </c>
      <c r="AC80" s="4"/>
      <c r="AD80" t="b">
        <v>0</v>
      </c>
      <c r="AE80" t="s">
        <v>663</v>
      </c>
      <c r="AF80" t="s">
        <v>664</v>
      </c>
      <c r="AG80" t="s">
        <v>665</v>
      </c>
    </row>
    <row r="81" spans="1:33" x14ac:dyDescent="0.35">
      <c r="A81">
        <v>140</v>
      </c>
      <c r="B81" t="s">
        <v>519</v>
      </c>
      <c r="C81" t="s">
        <v>283</v>
      </c>
      <c r="D81" t="s">
        <v>284</v>
      </c>
      <c r="E81" t="s">
        <v>520</v>
      </c>
      <c r="F81" t="s">
        <v>639</v>
      </c>
      <c r="G81" t="s">
        <v>82</v>
      </c>
      <c r="I81" t="s">
        <v>83</v>
      </c>
      <c r="J81">
        <v>9</v>
      </c>
      <c r="K81" s="4"/>
      <c r="L81" s="4"/>
      <c r="N81" s="4"/>
      <c r="Q81" t="b">
        <v>0</v>
      </c>
      <c r="R81" s="4"/>
      <c r="S81" t="s">
        <v>1</v>
      </c>
      <c r="T81" t="b">
        <v>1</v>
      </c>
      <c r="U81">
        <v>0</v>
      </c>
      <c r="W81">
        <v>0</v>
      </c>
      <c r="X81">
        <v>0</v>
      </c>
      <c r="AA81" s="4">
        <v>45163.412941782408</v>
      </c>
      <c r="AC81" s="4"/>
      <c r="AD81" t="b">
        <v>0</v>
      </c>
      <c r="AE81" t="s">
        <v>695</v>
      </c>
      <c r="AF81" t="s">
        <v>696</v>
      </c>
      <c r="AG81" t="s">
        <v>697</v>
      </c>
    </row>
    <row r="82" spans="1:33" x14ac:dyDescent="0.35">
      <c r="A82">
        <v>141</v>
      </c>
      <c r="B82" t="s">
        <v>106</v>
      </c>
      <c r="C82" t="s">
        <v>108</v>
      </c>
      <c r="D82" t="s">
        <v>109</v>
      </c>
      <c r="E82" t="s">
        <v>107</v>
      </c>
      <c r="F82" t="s">
        <v>639</v>
      </c>
      <c r="G82" t="s">
        <v>82</v>
      </c>
      <c r="I82" t="s">
        <v>90</v>
      </c>
      <c r="J82">
        <v>13</v>
      </c>
      <c r="K82" s="4"/>
      <c r="L82" s="4"/>
      <c r="N82" s="4"/>
      <c r="Q82" t="b">
        <v>0</v>
      </c>
      <c r="R82" s="4"/>
      <c r="S82" t="s">
        <v>1</v>
      </c>
      <c r="T82" t="b">
        <v>1</v>
      </c>
      <c r="U82">
        <v>0</v>
      </c>
      <c r="W82">
        <v>0</v>
      </c>
      <c r="X82">
        <v>0</v>
      </c>
      <c r="AA82" s="4">
        <v>45163.412941782408</v>
      </c>
      <c r="AC82" s="4"/>
      <c r="AD82" t="b">
        <v>0</v>
      </c>
      <c r="AE82" t="s">
        <v>711</v>
      </c>
      <c r="AF82" t="s">
        <v>712</v>
      </c>
      <c r="AG82" t="s">
        <v>713</v>
      </c>
    </row>
    <row r="83" spans="1:33" x14ac:dyDescent="0.35">
      <c r="A83">
        <v>144</v>
      </c>
      <c r="B83" t="s">
        <v>312</v>
      </c>
      <c r="C83" t="s">
        <v>314</v>
      </c>
      <c r="D83" t="s">
        <v>315</v>
      </c>
      <c r="E83" t="s">
        <v>313</v>
      </c>
      <c r="F83" t="s">
        <v>639</v>
      </c>
      <c r="G83" t="s">
        <v>84</v>
      </c>
      <c r="I83" t="s">
        <v>90</v>
      </c>
      <c r="J83">
        <v>12</v>
      </c>
      <c r="K83" s="4"/>
      <c r="L83" s="4"/>
      <c r="N83" s="4"/>
      <c r="Q83" t="b">
        <v>0</v>
      </c>
      <c r="R83" s="4"/>
      <c r="S83" t="s">
        <v>1</v>
      </c>
      <c r="T83" t="b">
        <v>1</v>
      </c>
      <c r="U83">
        <v>0</v>
      </c>
      <c r="W83">
        <v>0</v>
      </c>
      <c r="X83">
        <v>0</v>
      </c>
      <c r="AA83" s="4">
        <v>45162.494109340281</v>
      </c>
      <c r="AC83" s="4"/>
      <c r="AD83" t="b">
        <v>0</v>
      </c>
      <c r="AE83" t="s">
        <v>707</v>
      </c>
      <c r="AF83" t="s">
        <v>708</v>
      </c>
      <c r="AG83" t="s">
        <v>709</v>
      </c>
    </row>
    <row r="84" spans="1:33" x14ac:dyDescent="0.35">
      <c r="A84">
        <v>146</v>
      </c>
      <c r="B84" t="s">
        <v>133</v>
      </c>
      <c r="C84" t="s">
        <v>648</v>
      </c>
      <c r="D84" t="s">
        <v>136</v>
      </c>
      <c r="E84" t="s">
        <v>134</v>
      </c>
      <c r="F84" t="s">
        <v>640</v>
      </c>
      <c r="G84" t="s">
        <v>84</v>
      </c>
      <c r="I84" t="s">
        <v>83</v>
      </c>
      <c r="J84">
        <v>8</v>
      </c>
      <c r="K84" s="4"/>
      <c r="L84" s="4">
        <v>45355</v>
      </c>
      <c r="M84" t="s">
        <v>835</v>
      </c>
      <c r="N84" s="4">
        <v>45358</v>
      </c>
      <c r="Q84" t="b">
        <v>0</v>
      </c>
      <c r="R84" s="4"/>
      <c r="S84" t="s">
        <v>1</v>
      </c>
      <c r="T84" t="b">
        <v>1</v>
      </c>
      <c r="U84">
        <v>0</v>
      </c>
      <c r="W84">
        <v>0</v>
      </c>
      <c r="X84">
        <v>0</v>
      </c>
      <c r="AA84" s="4">
        <v>45163.412941782408</v>
      </c>
      <c r="AC84" s="4"/>
      <c r="AD84" t="b">
        <v>0</v>
      </c>
      <c r="AE84" t="s">
        <v>691</v>
      </c>
      <c r="AF84" t="s">
        <v>692</v>
      </c>
      <c r="AG84" t="s">
        <v>693</v>
      </c>
    </row>
    <row r="85" spans="1:33" x14ac:dyDescent="0.35">
      <c r="A85">
        <v>147</v>
      </c>
      <c r="B85" t="s">
        <v>544</v>
      </c>
      <c r="C85" t="s">
        <v>457</v>
      </c>
      <c r="D85" t="s">
        <v>645</v>
      </c>
      <c r="E85" t="s">
        <v>545</v>
      </c>
      <c r="F85" t="s">
        <v>640</v>
      </c>
      <c r="G85" t="s">
        <v>84</v>
      </c>
      <c r="I85" t="s">
        <v>90</v>
      </c>
      <c r="J85">
        <v>3</v>
      </c>
      <c r="K85" s="4"/>
      <c r="L85" s="4"/>
      <c r="N85" s="4"/>
      <c r="Q85" t="b">
        <v>0</v>
      </c>
      <c r="R85" s="4"/>
      <c r="S85" t="s">
        <v>1</v>
      </c>
      <c r="T85" t="b">
        <v>1</v>
      </c>
      <c r="U85">
        <v>0</v>
      </c>
      <c r="W85">
        <v>0</v>
      </c>
      <c r="X85">
        <v>0</v>
      </c>
      <c r="AA85" s="4">
        <v>45163.412941782408</v>
      </c>
      <c r="AC85" s="4"/>
      <c r="AD85" t="b">
        <v>0</v>
      </c>
      <c r="AE85" t="s">
        <v>671</v>
      </c>
      <c r="AF85" t="s">
        <v>672</v>
      </c>
      <c r="AG85" t="s">
        <v>673</v>
      </c>
    </row>
    <row r="86" spans="1:33" x14ac:dyDescent="0.35">
      <c r="A86">
        <v>148</v>
      </c>
      <c r="B86" t="s">
        <v>445</v>
      </c>
      <c r="C86" t="s">
        <v>447</v>
      </c>
      <c r="D86" t="s">
        <v>109</v>
      </c>
      <c r="E86" t="s">
        <v>446</v>
      </c>
      <c r="F86" t="s">
        <v>639</v>
      </c>
      <c r="G86" t="s">
        <v>84</v>
      </c>
      <c r="I86" t="s">
        <v>90</v>
      </c>
      <c r="J86">
        <v>14</v>
      </c>
      <c r="K86" s="4"/>
      <c r="L86" s="4">
        <v>45354</v>
      </c>
      <c r="M86" t="s">
        <v>836</v>
      </c>
      <c r="N86" s="4">
        <v>45358</v>
      </c>
      <c r="Q86" t="b">
        <v>0</v>
      </c>
      <c r="R86" s="4"/>
      <c r="S86" t="s">
        <v>1</v>
      </c>
      <c r="T86" t="b">
        <v>1</v>
      </c>
      <c r="U86">
        <v>0</v>
      </c>
      <c r="W86">
        <v>0</v>
      </c>
      <c r="X86">
        <v>0</v>
      </c>
      <c r="AA86" s="4">
        <v>45162.494109340281</v>
      </c>
      <c r="AC86" s="4"/>
      <c r="AD86" t="b">
        <v>0</v>
      </c>
      <c r="AE86" t="s">
        <v>715</v>
      </c>
      <c r="AF86" t="s">
        <v>716</v>
      </c>
      <c r="AG86" t="s">
        <v>717</v>
      </c>
    </row>
    <row r="87" spans="1:33" x14ac:dyDescent="0.35">
      <c r="A87">
        <v>149</v>
      </c>
      <c r="B87" t="s">
        <v>492</v>
      </c>
      <c r="C87" t="s">
        <v>331</v>
      </c>
      <c r="D87" t="s">
        <v>194</v>
      </c>
      <c r="E87" t="s">
        <v>493</v>
      </c>
      <c r="F87" t="s">
        <v>639</v>
      </c>
      <c r="G87" t="s">
        <v>84</v>
      </c>
      <c r="I87" t="s">
        <v>90</v>
      </c>
      <c r="J87">
        <v>5</v>
      </c>
      <c r="K87" s="4"/>
      <c r="L87" s="4"/>
      <c r="N87" s="4"/>
      <c r="Q87" t="b">
        <v>0</v>
      </c>
      <c r="R87" s="4"/>
      <c r="S87" t="s">
        <v>1</v>
      </c>
      <c r="T87" t="b">
        <v>1</v>
      </c>
      <c r="U87">
        <v>0</v>
      </c>
      <c r="W87">
        <v>0</v>
      </c>
      <c r="X87">
        <v>0</v>
      </c>
      <c r="AA87" s="4">
        <v>45163.412941782408</v>
      </c>
      <c r="AC87" s="4"/>
      <c r="AD87" t="b">
        <v>0</v>
      </c>
      <c r="AE87" t="s">
        <v>679</v>
      </c>
      <c r="AF87" t="s">
        <v>680</v>
      </c>
      <c r="AG87" t="s">
        <v>681</v>
      </c>
    </row>
    <row r="88" spans="1:33" x14ac:dyDescent="0.35">
      <c r="A88">
        <v>150</v>
      </c>
      <c r="B88" t="s">
        <v>579</v>
      </c>
      <c r="C88" t="s">
        <v>581</v>
      </c>
      <c r="D88" t="s">
        <v>172</v>
      </c>
      <c r="E88" t="s">
        <v>580</v>
      </c>
      <c r="F88" t="s">
        <v>639</v>
      </c>
      <c r="G88" t="s">
        <v>84</v>
      </c>
      <c r="I88" t="s">
        <v>83</v>
      </c>
      <c r="J88">
        <v>6</v>
      </c>
      <c r="K88" s="4"/>
      <c r="L88" s="4"/>
      <c r="N88" s="4"/>
      <c r="Q88" t="b">
        <v>0</v>
      </c>
      <c r="R88" s="4"/>
      <c r="S88" t="s">
        <v>1</v>
      </c>
      <c r="T88" t="b">
        <v>1</v>
      </c>
      <c r="U88">
        <v>0</v>
      </c>
      <c r="W88">
        <v>0</v>
      </c>
      <c r="X88">
        <v>0</v>
      </c>
      <c r="AA88" s="4">
        <v>45079.469919907409</v>
      </c>
      <c r="AC88" s="4"/>
      <c r="AD88" t="b">
        <v>0</v>
      </c>
      <c r="AE88" t="s">
        <v>683</v>
      </c>
      <c r="AF88" t="s">
        <v>684</v>
      </c>
      <c r="AG88" t="s">
        <v>685</v>
      </c>
    </row>
    <row r="89" spans="1:33" x14ac:dyDescent="0.35">
      <c r="A89">
        <v>151</v>
      </c>
      <c r="B89" t="s">
        <v>413</v>
      </c>
      <c r="C89" t="s">
        <v>415</v>
      </c>
      <c r="D89" t="s">
        <v>416</v>
      </c>
      <c r="E89" t="s">
        <v>414</v>
      </c>
      <c r="F89" t="s">
        <v>639</v>
      </c>
      <c r="G89" t="s">
        <v>82</v>
      </c>
      <c r="I89" t="s">
        <v>90</v>
      </c>
      <c r="J89">
        <v>5</v>
      </c>
      <c r="K89" s="4"/>
      <c r="L89" s="4"/>
      <c r="N89" s="4"/>
      <c r="Q89" t="b">
        <v>0</v>
      </c>
      <c r="R89" s="4"/>
      <c r="S89" t="s">
        <v>1</v>
      </c>
      <c r="T89" t="b">
        <v>1</v>
      </c>
      <c r="U89">
        <v>0</v>
      </c>
      <c r="W89">
        <v>0</v>
      </c>
      <c r="X89">
        <v>0</v>
      </c>
      <c r="AA89" s="4">
        <v>45163.412941782408</v>
      </c>
      <c r="AC89" s="4"/>
      <c r="AD89" t="b">
        <v>0</v>
      </c>
      <c r="AE89" t="s">
        <v>679</v>
      </c>
      <c r="AF89" t="s">
        <v>680</v>
      </c>
      <c r="AG89" t="s">
        <v>681</v>
      </c>
    </row>
    <row r="90" spans="1:33" x14ac:dyDescent="0.35">
      <c r="A90">
        <v>152</v>
      </c>
      <c r="B90" t="s">
        <v>303</v>
      </c>
      <c r="C90" t="s">
        <v>144</v>
      </c>
      <c r="D90" t="s">
        <v>304</v>
      </c>
      <c r="E90" t="s">
        <v>928</v>
      </c>
      <c r="F90" t="s">
        <v>639</v>
      </c>
      <c r="G90" t="s">
        <v>84</v>
      </c>
      <c r="I90" t="s">
        <v>83</v>
      </c>
      <c r="J90">
        <v>7</v>
      </c>
      <c r="K90" s="4"/>
      <c r="L90" s="4"/>
      <c r="N90" s="4"/>
      <c r="Q90" t="b">
        <v>0</v>
      </c>
      <c r="R90" s="4"/>
      <c r="S90" t="s">
        <v>1</v>
      </c>
      <c r="T90" t="b">
        <v>1</v>
      </c>
      <c r="U90">
        <v>0</v>
      </c>
      <c r="W90">
        <v>0</v>
      </c>
      <c r="X90">
        <v>0</v>
      </c>
      <c r="AA90" s="4">
        <v>45162.494109340281</v>
      </c>
      <c r="AC90" s="4"/>
      <c r="AD90" t="b">
        <v>0</v>
      </c>
      <c r="AE90" t="s">
        <v>687</v>
      </c>
      <c r="AF90" t="s">
        <v>688</v>
      </c>
      <c r="AG90" t="s">
        <v>689</v>
      </c>
    </row>
    <row r="91" spans="1:33" x14ac:dyDescent="0.35">
      <c r="A91">
        <v>153</v>
      </c>
      <c r="B91" t="s">
        <v>352</v>
      </c>
      <c r="C91" t="s">
        <v>354</v>
      </c>
      <c r="D91" t="s">
        <v>355</v>
      </c>
      <c r="E91" t="s">
        <v>353</v>
      </c>
      <c r="F91" t="s">
        <v>641</v>
      </c>
      <c r="G91" t="s">
        <v>82</v>
      </c>
      <c r="I91" t="s">
        <v>90</v>
      </c>
      <c r="J91">
        <v>10</v>
      </c>
      <c r="K91" s="4"/>
      <c r="L91" s="4"/>
      <c r="N91" s="4"/>
      <c r="Q91" t="b">
        <v>0</v>
      </c>
      <c r="R91" s="4"/>
      <c r="S91" t="s">
        <v>1</v>
      </c>
      <c r="T91" t="b">
        <v>1</v>
      </c>
      <c r="U91">
        <v>0</v>
      </c>
      <c r="W91">
        <v>0</v>
      </c>
      <c r="X91">
        <v>0</v>
      </c>
      <c r="AA91" s="4">
        <v>45163.412941782408</v>
      </c>
      <c r="AC91" s="4"/>
      <c r="AD91" t="b">
        <v>0</v>
      </c>
      <c r="AE91" t="s">
        <v>699</v>
      </c>
      <c r="AF91" t="s">
        <v>700</v>
      </c>
      <c r="AG91" t="s">
        <v>701</v>
      </c>
    </row>
    <row r="92" spans="1:33" x14ac:dyDescent="0.35">
      <c r="A92">
        <v>154</v>
      </c>
      <c r="B92" t="s">
        <v>212</v>
      </c>
      <c r="C92" t="s">
        <v>214</v>
      </c>
      <c r="D92" t="s">
        <v>215</v>
      </c>
      <c r="E92" t="s">
        <v>213</v>
      </c>
      <c r="F92" t="s">
        <v>639</v>
      </c>
      <c r="G92" t="s">
        <v>84</v>
      </c>
      <c r="I92" t="s">
        <v>90</v>
      </c>
      <c r="J92">
        <v>13</v>
      </c>
      <c r="K92" s="4"/>
      <c r="L92" s="4"/>
      <c r="N92" s="4"/>
      <c r="Q92" t="b">
        <v>0</v>
      </c>
      <c r="R92" s="4"/>
      <c r="S92" t="s">
        <v>1</v>
      </c>
      <c r="T92" t="b">
        <v>1</v>
      </c>
      <c r="U92">
        <v>0</v>
      </c>
      <c r="W92">
        <v>0</v>
      </c>
      <c r="X92">
        <v>0</v>
      </c>
      <c r="AA92" s="4">
        <v>45162.494109340281</v>
      </c>
      <c r="AC92" s="4"/>
      <c r="AD92" t="b">
        <v>0</v>
      </c>
      <c r="AE92" t="s">
        <v>711</v>
      </c>
      <c r="AF92" t="s">
        <v>712</v>
      </c>
      <c r="AG92" t="s">
        <v>713</v>
      </c>
    </row>
    <row r="93" spans="1:33" x14ac:dyDescent="0.35">
      <c r="A93">
        <v>156</v>
      </c>
      <c r="B93" t="s">
        <v>438</v>
      </c>
      <c r="C93" t="s">
        <v>440</v>
      </c>
      <c r="D93" t="s">
        <v>298</v>
      </c>
      <c r="E93" t="s">
        <v>439</v>
      </c>
      <c r="F93" t="s">
        <v>639</v>
      </c>
      <c r="G93" t="s">
        <v>82</v>
      </c>
      <c r="I93" t="s">
        <v>83</v>
      </c>
      <c r="J93">
        <v>9</v>
      </c>
      <c r="K93" s="4"/>
      <c r="L93" s="4"/>
      <c r="N93" s="4"/>
      <c r="Q93" t="b">
        <v>0</v>
      </c>
      <c r="R93" s="4"/>
      <c r="S93" t="s">
        <v>1</v>
      </c>
      <c r="T93" t="b">
        <v>1</v>
      </c>
      <c r="U93">
        <v>0</v>
      </c>
      <c r="W93">
        <v>0</v>
      </c>
      <c r="X93">
        <v>0</v>
      </c>
      <c r="AA93" s="4">
        <v>45163.412941782408</v>
      </c>
      <c r="AC93" s="4"/>
      <c r="AD93" t="b">
        <v>0</v>
      </c>
      <c r="AE93" t="s">
        <v>695</v>
      </c>
      <c r="AF93" t="s">
        <v>696</v>
      </c>
      <c r="AG93" t="s">
        <v>697</v>
      </c>
    </row>
    <row r="94" spans="1:33" x14ac:dyDescent="0.35">
      <c r="A94">
        <v>160</v>
      </c>
      <c r="B94" t="s">
        <v>344</v>
      </c>
      <c r="C94" t="s">
        <v>346</v>
      </c>
      <c r="D94" t="s">
        <v>347</v>
      </c>
      <c r="E94" t="s">
        <v>345</v>
      </c>
      <c r="F94" t="s">
        <v>639</v>
      </c>
      <c r="G94" t="s">
        <v>84</v>
      </c>
      <c r="I94" t="s">
        <v>90</v>
      </c>
      <c r="J94">
        <v>10</v>
      </c>
      <c r="K94" s="4"/>
      <c r="L94" s="4"/>
      <c r="N94" s="4"/>
      <c r="Q94" t="b">
        <v>0</v>
      </c>
      <c r="R94" s="4"/>
      <c r="S94" t="s">
        <v>1</v>
      </c>
      <c r="T94" t="b">
        <v>1</v>
      </c>
      <c r="U94">
        <v>0</v>
      </c>
      <c r="W94">
        <v>0</v>
      </c>
      <c r="X94">
        <v>0</v>
      </c>
      <c r="AA94" s="4">
        <v>45163.412941782408</v>
      </c>
      <c r="AC94" s="4"/>
      <c r="AD94" t="b">
        <v>0</v>
      </c>
      <c r="AE94" t="s">
        <v>699</v>
      </c>
      <c r="AF94" t="s">
        <v>700</v>
      </c>
      <c r="AG94" t="s">
        <v>701</v>
      </c>
    </row>
    <row r="95" spans="1:33" x14ac:dyDescent="0.35">
      <c r="A95">
        <v>165</v>
      </c>
      <c r="B95" t="s">
        <v>546</v>
      </c>
      <c r="C95" t="s">
        <v>462</v>
      </c>
      <c r="D95" t="s">
        <v>163</v>
      </c>
      <c r="E95" t="s">
        <v>547</v>
      </c>
      <c r="F95" t="s">
        <v>639</v>
      </c>
      <c r="G95" t="s">
        <v>84</v>
      </c>
      <c r="I95" t="s">
        <v>90</v>
      </c>
      <c r="J95">
        <v>9</v>
      </c>
      <c r="K95" s="4"/>
      <c r="L95" s="4"/>
      <c r="N95" s="4"/>
      <c r="Q95" t="b">
        <v>0</v>
      </c>
      <c r="R95" s="4"/>
      <c r="S95" t="s">
        <v>1</v>
      </c>
      <c r="T95" t="b">
        <v>1</v>
      </c>
      <c r="U95">
        <v>0</v>
      </c>
      <c r="W95">
        <v>0</v>
      </c>
      <c r="X95">
        <v>0</v>
      </c>
      <c r="AA95" s="4">
        <v>45163.412941782408</v>
      </c>
      <c r="AC95" s="4"/>
      <c r="AD95" t="b">
        <v>0</v>
      </c>
      <c r="AE95" t="s">
        <v>695</v>
      </c>
      <c r="AF95" t="s">
        <v>696</v>
      </c>
      <c r="AG95" t="s">
        <v>697</v>
      </c>
    </row>
    <row r="96" spans="1:33" x14ac:dyDescent="0.35">
      <c r="A96">
        <v>166</v>
      </c>
      <c r="B96" t="s">
        <v>305</v>
      </c>
      <c r="C96" t="s">
        <v>307</v>
      </c>
      <c r="D96" t="s">
        <v>308</v>
      </c>
      <c r="E96" t="s">
        <v>306</v>
      </c>
      <c r="F96" t="s">
        <v>640</v>
      </c>
      <c r="G96" t="s">
        <v>84</v>
      </c>
      <c r="I96" t="s">
        <v>90</v>
      </c>
      <c r="J96">
        <v>9</v>
      </c>
      <c r="K96" s="4"/>
      <c r="L96" s="4"/>
      <c r="N96" s="4"/>
      <c r="Q96" t="b">
        <v>0</v>
      </c>
      <c r="R96" s="4"/>
      <c r="S96" t="s">
        <v>1</v>
      </c>
      <c r="T96" t="b">
        <v>1</v>
      </c>
      <c r="U96">
        <v>0</v>
      </c>
      <c r="W96">
        <v>0</v>
      </c>
      <c r="X96">
        <v>0</v>
      </c>
      <c r="AA96" s="4">
        <v>45163.412941782408</v>
      </c>
      <c r="AC96" s="4"/>
      <c r="AD96" t="b">
        <v>0</v>
      </c>
      <c r="AE96" t="s">
        <v>695</v>
      </c>
      <c r="AF96" t="s">
        <v>696</v>
      </c>
      <c r="AG96" t="s">
        <v>697</v>
      </c>
    </row>
    <row r="97" spans="1:33" x14ac:dyDescent="0.35">
      <c r="A97">
        <v>167</v>
      </c>
      <c r="B97" t="s">
        <v>322</v>
      </c>
      <c r="C97" t="s">
        <v>324</v>
      </c>
      <c r="D97" t="s">
        <v>325</v>
      </c>
      <c r="E97" t="s">
        <v>323</v>
      </c>
      <c r="F97" t="s">
        <v>639</v>
      </c>
      <c r="G97" t="s">
        <v>84</v>
      </c>
      <c r="I97" t="s">
        <v>90</v>
      </c>
      <c r="J97">
        <v>5</v>
      </c>
      <c r="K97" s="4"/>
      <c r="L97" s="4">
        <v>45358</v>
      </c>
      <c r="M97" t="s">
        <v>835</v>
      </c>
      <c r="N97" s="4">
        <v>45358</v>
      </c>
      <c r="Q97" t="b">
        <v>0</v>
      </c>
      <c r="R97" s="4"/>
      <c r="S97" t="s">
        <v>1</v>
      </c>
      <c r="T97" t="b">
        <v>1</v>
      </c>
      <c r="U97">
        <v>0</v>
      </c>
      <c r="W97">
        <v>0</v>
      </c>
      <c r="X97">
        <v>0</v>
      </c>
      <c r="AA97" s="4">
        <v>45091.474514699075</v>
      </c>
      <c r="AC97" s="4"/>
      <c r="AD97" t="b">
        <v>0</v>
      </c>
      <c r="AE97" t="s">
        <v>679</v>
      </c>
      <c r="AF97" t="s">
        <v>680</v>
      </c>
      <c r="AG97" t="s">
        <v>681</v>
      </c>
    </row>
    <row r="98" spans="1:33" x14ac:dyDescent="0.35">
      <c r="A98">
        <v>170</v>
      </c>
      <c r="B98" t="s">
        <v>310</v>
      </c>
      <c r="C98" t="s">
        <v>128</v>
      </c>
      <c r="D98" t="s">
        <v>308</v>
      </c>
      <c r="E98" t="s">
        <v>311</v>
      </c>
      <c r="F98" t="s">
        <v>639</v>
      </c>
      <c r="G98" t="s">
        <v>84</v>
      </c>
      <c r="I98" t="s">
        <v>90</v>
      </c>
      <c r="J98">
        <v>14</v>
      </c>
      <c r="K98" s="4"/>
      <c r="L98" s="4"/>
      <c r="N98" s="4"/>
      <c r="Q98" t="b">
        <v>0</v>
      </c>
      <c r="R98" s="4"/>
      <c r="S98" t="s">
        <v>1</v>
      </c>
      <c r="T98" t="b">
        <v>1</v>
      </c>
      <c r="U98">
        <v>0</v>
      </c>
      <c r="W98">
        <v>0</v>
      </c>
      <c r="X98">
        <v>0</v>
      </c>
      <c r="AA98" s="4">
        <v>45162.494109340281</v>
      </c>
      <c r="AC98" s="4"/>
      <c r="AD98" t="b">
        <v>0</v>
      </c>
      <c r="AE98" t="s">
        <v>715</v>
      </c>
      <c r="AF98" t="s">
        <v>716</v>
      </c>
      <c r="AG98" t="s">
        <v>717</v>
      </c>
    </row>
    <row r="99" spans="1:33" x14ac:dyDescent="0.35">
      <c r="A99">
        <v>171</v>
      </c>
      <c r="B99" t="s">
        <v>85</v>
      </c>
      <c r="C99" t="s">
        <v>87</v>
      </c>
      <c r="D99" t="s">
        <v>88</v>
      </c>
      <c r="E99" t="s">
        <v>86</v>
      </c>
      <c r="F99" t="s">
        <v>640</v>
      </c>
      <c r="G99" t="s">
        <v>84</v>
      </c>
      <c r="I99" t="s">
        <v>83</v>
      </c>
      <c r="J99">
        <v>13</v>
      </c>
      <c r="K99" s="4"/>
      <c r="L99" s="4"/>
      <c r="N99" s="4"/>
      <c r="Q99" t="b">
        <v>0</v>
      </c>
      <c r="R99" s="4"/>
      <c r="S99" t="s">
        <v>1</v>
      </c>
      <c r="T99" t="b">
        <v>1</v>
      </c>
      <c r="U99">
        <v>0</v>
      </c>
      <c r="W99">
        <v>0</v>
      </c>
      <c r="X99">
        <v>0</v>
      </c>
      <c r="AA99" s="4">
        <v>45162.494109340281</v>
      </c>
      <c r="AC99" s="4"/>
      <c r="AD99" t="b">
        <v>0</v>
      </c>
      <c r="AE99" t="s">
        <v>711</v>
      </c>
      <c r="AF99" t="s">
        <v>712</v>
      </c>
      <c r="AG99" t="s">
        <v>713</v>
      </c>
    </row>
    <row r="100" spans="1:33" x14ac:dyDescent="0.35">
      <c r="A100">
        <v>173</v>
      </c>
      <c r="B100" t="s">
        <v>98</v>
      </c>
      <c r="C100" t="s">
        <v>100</v>
      </c>
      <c r="D100" t="s">
        <v>101</v>
      </c>
      <c r="E100" t="s">
        <v>99</v>
      </c>
      <c r="F100" t="s">
        <v>640</v>
      </c>
      <c r="G100" t="s">
        <v>82</v>
      </c>
      <c r="I100" t="s">
        <v>90</v>
      </c>
      <c r="J100">
        <v>7</v>
      </c>
      <c r="K100" s="4"/>
      <c r="L100" s="4"/>
      <c r="N100" s="4"/>
      <c r="Q100" t="b">
        <v>0</v>
      </c>
      <c r="R100" s="4"/>
      <c r="S100" t="s">
        <v>1</v>
      </c>
      <c r="T100" t="b">
        <v>1</v>
      </c>
      <c r="U100">
        <v>0</v>
      </c>
      <c r="W100">
        <v>0</v>
      </c>
      <c r="X100">
        <v>0</v>
      </c>
      <c r="AA100" s="4">
        <v>45163.412941782408</v>
      </c>
      <c r="AC100" s="4"/>
      <c r="AD100" t="b">
        <v>0</v>
      </c>
      <c r="AE100" t="s">
        <v>687</v>
      </c>
      <c r="AF100" t="s">
        <v>688</v>
      </c>
      <c r="AG100" t="s">
        <v>689</v>
      </c>
    </row>
    <row r="101" spans="1:33" x14ac:dyDescent="0.35">
      <c r="A101">
        <v>174</v>
      </c>
      <c r="B101" t="s">
        <v>292</v>
      </c>
      <c r="C101" t="s">
        <v>128</v>
      </c>
      <c r="D101" t="s">
        <v>294</v>
      </c>
      <c r="E101" t="s">
        <v>293</v>
      </c>
      <c r="F101" t="s">
        <v>640</v>
      </c>
      <c r="G101" t="s">
        <v>84</v>
      </c>
      <c r="I101" t="s">
        <v>90</v>
      </c>
      <c r="J101">
        <v>11</v>
      </c>
      <c r="K101" s="4"/>
      <c r="L101" s="4">
        <v>45345</v>
      </c>
      <c r="M101" t="s">
        <v>835</v>
      </c>
      <c r="N101" s="4">
        <v>45358</v>
      </c>
      <c r="Q101" t="b">
        <v>0</v>
      </c>
      <c r="R101" s="4"/>
      <c r="S101" t="s">
        <v>1</v>
      </c>
      <c r="T101" t="b">
        <v>1</v>
      </c>
      <c r="U101">
        <v>0</v>
      </c>
      <c r="W101">
        <v>0</v>
      </c>
      <c r="X101">
        <v>0</v>
      </c>
      <c r="AA101" s="4">
        <v>45162.494109340281</v>
      </c>
      <c r="AC101" s="4"/>
      <c r="AD101" t="b">
        <v>0</v>
      </c>
      <c r="AE101" t="s">
        <v>703</v>
      </c>
      <c r="AF101" t="s">
        <v>704</v>
      </c>
      <c r="AG101" t="s">
        <v>705</v>
      </c>
    </row>
    <row r="102" spans="1:33" x14ac:dyDescent="0.35">
      <c r="A102">
        <v>175</v>
      </c>
      <c r="B102" t="s">
        <v>567</v>
      </c>
      <c r="C102" t="s">
        <v>569</v>
      </c>
      <c r="D102" t="s">
        <v>198</v>
      </c>
      <c r="E102" t="s">
        <v>568</v>
      </c>
      <c r="F102" t="s">
        <v>639</v>
      </c>
      <c r="G102" t="s">
        <v>84</v>
      </c>
      <c r="I102" t="s">
        <v>90</v>
      </c>
      <c r="J102">
        <v>12</v>
      </c>
      <c r="K102" s="4"/>
      <c r="L102" s="4"/>
      <c r="N102" s="4"/>
      <c r="Q102" t="b">
        <v>0</v>
      </c>
      <c r="R102" s="4"/>
      <c r="S102" t="s">
        <v>1</v>
      </c>
      <c r="T102" t="b">
        <v>1</v>
      </c>
      <c r="U102">
        <v>0</v>
      </c>
      <c r="W102">
        <v>0</v>
      </c>
      <c r="X102">
        <v>0</v>
      </c>
      <c r="AA102" s="4">
        <v>45163.412941782408</v>
      </c>
      <c r="AC102" s="4"/>
      <c r="AD102" t="b">
        <v>0</v>
      </c>
      <c r="AE102" t="s">
        <v>707</v>
      </c>
      <c r="AF102" t="s">
        <v>708</v>
      </c>
      <c r="AG102" t="s">
        <v>709</v>
      </c>
    </row>
    <row r="103" spans="1:33" x14ac:dyDescent="0.35">
      <c r="A103">
        <v>180</v>
      </c>
      <c r="B103" t="s">
        <v>423</v>
      </c>
      <c r="C103" t="s">
        <v>425</v>
      </c>
      <c r="D103" t="s">
        <v>426</v>
      </c>
      <c r="E103" t="s">
        <v>424</v>
      </c>
      <c r="F103" t="s">
        <v>639</v>
      </c>
      <c r="G103" t="s">
        <v>82</v>
      </c>
      <c r="I103" t="s">
        <v>90</v>
      </c>
      <c r="J103">
        <v>15</v>
      </c>
      <c r="K103" s="4"/>
      <c r="L103" s="4"/>
      <c r="N103" s="4"/>
      <c r="Q103" t="b">
        <v>0</v>
      </c>
      <c r="R103" s="4"/>
      <c r="S103" t="s">
        <v>1</v>
      </c>
      <c r="T103" t="b">
        <v>1</v>
      </c>
      <c r="U103">
        <v>0</v>
      </c>
      <c r="W103">
        <v>0</v>
      </c>
      <c r="X103">
        <v>0</v>
      </c>
      <c r="AA103" s="4">
        <v>45162.494109340281</v>
      </c>
      <c r="AC103" s="4"/>
      <c r="AD103" t="b">
        <v>0</v>
      </c>
      <c r="AE103" t="s">
        <v>719</v>
      </c>
      <c r="AF103" t="s">
        <v>616</v>
      </c>
      <c r="AG103" t="s">
        <v>720</v>
      </c>
    </row>
    <row r="104" spans="1:33" x14ac:dyDescent="0.35">
      <c r="A104">
        <v>183</v>
      </c>
      <c r="B104" t="s">
        <v>115</v>
      </c>
      <c r="C104" t="s">
        <v>117</v>
      </c>
      <c r="D104" t="s">
        <v>118</v>
      </c>
      <c r="E104" t="s">
        <v>116</v>
      </c>
      <c r="F104" t="s">
        <v>640</v>
      </c>
      <c r="G104" t="s">
        <v>82</v>
      </c>
      <c r="I104" t="s">
        <v>83</v>
      </c>
      <c r="J104">
        <v>0</v>
      </c>
      <c r="K104" s="4"/>
      <c r="L104" s="4">
        <v>45345</v>
      </c>
      <c r="M104" t="s">
        <v>835</v>
      </c>
      <c r="N104" s="4">
        <v>45358</v>
      </c>
      <c r="Q104" t="b">
        <v>0</v>
      </c>
      <c r="R104" s="4"/>
      <c r="S104" t="s">
        <v>1</v>
      </c>
      <c r="T104" t="b">
        <v>1</v>
      </c>
      <c r="U104">
        <v>0</v>
      </c>
      <c r="W104">
        <v>0</v>
      </c>
      <c r="X104">
        <v>0</v>
      </c>
      <c r="AA104" s="4">
        <v>45163.412941782408</v>
      </c>
      <c r="AC104" s="4"/>
      <c r="AD104" t="b">
        <v>0</v>
      </c>
    </row>
    <row r="105" spans="1:33" x14ac:dyDescent="0.35">
      <c r="A105">
        <v>185</v>
      </c>
      <c r="B105" t="s">
        <v>350</v>
      </c>
      <c r="C105" t="s">
        <v>351</v>
      </c>
      <c r="D105" t="s">
        <v>291</v>
      </c>
      <c r="E105" t="s">
        <v>929</v>
      </c>
      <c r="F105" t="s">
        <v>639</v>
      </c>
      <c r="G105" t="s">
        <v>84</v>
      </c>
      <c r="I105" t="s">
        <v>83</v>
      </c>
      <c r="J105">
        <v>10</v>
      </c>
      <c r="K105" s="4"/>
      <c r="L105" s="4"/>
      <c r="N105" s="4"/>
      <c r="Q105" t="b">
        <v>0</v>
      </c>
      <c r="R105" s="4"/>
      <c r="S105" t="s">
        <v>1</v>
      </c>
      <c r="T105" t="b">
        <v>1</v>
      </c>
      <c r="U105">
        <v>0</v>
      </c>
      <c r="W105">
        <v>0</v>
      </c>
      <c r="X105">
        <v>0</v>
      </c>
      <c r="AA105" s="4">
        <v>45148.490929629632</v>
      </c>
      <c r="AC105" s="4"/>
      <c r="AD105" t="b">
        <v>0</v>
      </c>
      <c r="AE105" t="s">
        <v>699</v>
      </c>
      <c r="AF105" t="s">
        <v>700</v>
      </c>
      <c r="AG105" t="s">
        <v>701</v>
      </c>
    </row>
    <row r="106" spans="1:33" x14ac:dyDescent="0.35">
      <c r="A106">
        <v>186</v>
      </c>
      <c r="B106" t="s">
        <v>394</v>
      </c>
      <c r="C106" t="s">
        <v>131</v>
      </c>
      <c r="D106" t="s">
        <v>309</v>
      </c>
      <c r="E106" t="s">
        <v>395</v>
      </c>
      <c r="F106" t="s">
        <v>639</v>
      </c>
      <c r="G106" t="s">
        <v>84</v>
      </c>
      <c r="I106" t="s">
        <v>83</v>
      </c>
      <c r="J106">
        <v>15</v>
      </c>
      <c r="K106" s="4"/>
      <c r="L106" s="4"/>
      <c r="N106" s="4"/>
      <c r="Q106" t="b">
        <v>0</v>
      </c>
      <c r="R106" s="4"/>
      <c r="S106" t="s">
        <v>1</v>
      </c>
      <c r="T106" t="b">
        <v>1</v>
      </c>
      <c r="U106">
        <v>0</v>
      </c>
      <c r="W106">
        <v>0</v>
      </c>
      <c r="X106">
        <v>0</v>
      </c>
      <c r="AA106" s="4">
        <v>45163.412941782408</v>
      </c>
      <c r="AC106" s="4"/>
      <c r="AD106" t="b">
        <v>0</v>
      </c>
      <c r="AE106" t="s">
        <v>719</v>
      </c>
      <c r="AF106" t="s">
        <v>616</v>
      </c>
      <c r="AG106" t="s">
        <v>720</v>
      </c>
    </row>
    <row r="107" spans="1:33" x14ac:dyDescent="0.35">
      <c r="A107">
        <v>187</v>
      </c>
      <c r="B107" t="s">
        <v>427</v>
      </c>
      <c r="C107" t="s">
        <v>643</v>
      </c>
      <c r="D107" t="s">
        <v>429</v>
      </c>
      <c r="E107" t="s">
        <v>428</v>
      </c>
      <c r="F107" t="s">
        <v>640</v>
      </c>
      <c r="G107" t="s">
        <v>82</v>
      </c>
      <c r="I107" t="s">
        <v>83</v>
      </c>
      <c r="J107">
        <v>16</v>
      </c>
      <c r="K107" s="4"/>
      <c r="L107" s="4"/>
      <c r="N107" s="4"/>
      <c r="Q107" t="b">
        <v>0</v>
      </c>
      <c r="R107" s="4"/>
      <c r="S107" t="s">
        <v>1</v>
      </c>
      <c r="T107" t="b">
        <v>1</v>
      </c>
      <c r="U107">
        <v>0</v>
      </c>
      <c r="W107">
        <v>0</v>
      </c>
      <c r="X107">
        <v>0</v>
      </c>
      <c r="AA107" s="4">
        <v>45163.412941782408</v>
      </c>
      <c r="AC107" s="4"/>
      <c r="AD107" t="b">
        <v>0</v>
      </c>
      <c r="AE107" t="s">
        <v>722</v>
      </c>
      <c r="AF107" t="s">
        <v>723</v>
      </c>
      <c r="AG107" t="s">
        <v>724</v>
      </c>
    </row>
    <row r="108" spans="1:33" x14ac:dyDescent="0.35">
      <c r="A108">
        <v>188</v>
      </c>
      <c r="B108" t="s">
        <v>133</v>
      </c>
      <c r="C108" t="s">
        <v>135</v>
      </c>
      <c r="D108" t="s">
        <v>136</v>
      </c>
      <c r="E108" t="s">
        <v>134</v>
      </c>
      <c r="F108" t="s">
        <v>640</v>
      </c>
      <c r="G108" t="s">
        <v>84</v>
      </c>
      <c r="I108" t="s">
        <v>83</v>
      </c>
      <c r="J108">
        <v>8</v>
      </c>
      <c r="K108" s="4"/>
      <c r="L108" s="4">
        <v>45355</v>
      </c>
      <c r="M108" t="s">
        <v>836</v>
      </c>
      <c r="N108" s="4">
        <v>45358</v>
      </c>
      <c r="Q108" t="b">
        <v>0</v>
      </c>
      <c r="R108" s="4"/>
      <c r="S108" t="s">
        <v>1</v>
      </c>
      <c r="T108" t="b">
        <v>1</v>
      </c>
      <c r="U108">
        <v>0</v>
      </c>
      <c r="W108">
        <v>0</v>
      </c>
      <c r="X108">
        <v>0</v>
      </c>
      <c r="AA108" s="4">
        <v>45163.412941782408</v>
      </c>
      <c r="AC108" s="4"/>
      <c r="AD108" t="b">
        <v>0</v>
      </c>
      <c r="AE108" t="s">
        <v>691</v>
      </c>
      <c r="AF108" t="s">
        <v>692</v>
      </c>
      <c r="AG108" t="s">
        <v>693</v>
      </c>
    </row>
    <row r="109" spans="1:33" x14ac:dyDescent="0.35">
      <c r="A109">
        <v>189</v>
      </c>
      <c r="B109" t="s">
        <v>133</v>
      </c>
      <c r="C109" t="s">
        <v>651</v>
      </c>
      <c r="D109" t="s">
        <v>136</v>
      </c>
      <c r="E109" t="s">
        <v>134</v>
      </c>
      <c r="F109" t="s">
        <v>640</v>
      </c>
      <c r="G109" t="s">
        <v>84</v>
      </c>
      <c r="I109" t="s">
        <v>83</v>
      </c>
      <c r="J109">
        <v>8</v>
      </c>
      <c r="K109" s="4"/>
      <c r="L109" s="4">
        <v>45355</v>
      </c>
      <c r="M109" t="s">
        <v>836</v>
      </c>
      <c r="N109" s="4">
        <v>45358</v>
      </c>
      <c r="Q109" t="b">
        <v>0</v>
      </c>
      <c r="R109" s="4"/>
      <c r="S109" t="s">
        <v>1</v>
      </c>
      <c r="T109" t="b">
        <v>1</v>
      </c>
      <c r="U109">
        <v>0</v>
      </c>
      <c r="W109">
        <v>0</v>
      </c>
      <c r="X109">
        <v>0</v>
      </c>
      <c r="AA109" s="4">
        <v>45163.412941782408</v>
      </c>
      <c r="AC109" s="4"/>
      <c r="AD109" t="b">
        <v>0</v>
      </c>
      <c r="AE109" t="s">
        <v>691</v>
      </c>
      <c r="AF109" t="s">
        <v>692</v>
      </c>
      <c r="AG109" t="s">
        <v>693</v>
      </c>
    </row>
    <row r="110" spans="1:33" x14ac:dyDescent="0.35">
      <c r="A110">
        <v>190</v>
      </c>
      <c r="B110" t="s">
        <v>392</v>
      </c>
      <c r="C110" t="s">
        <v>652</v>
      </c>
      <c r="D110" t="s">
        <v>653</v>
      </c>
      <c r="E110" t="s">
        <v>393</v>
      </c>
      <c r="F110" t="s">
        <v>639</v>
      </c>
      <c r="G110" t="s">
        <v>84</v>
      </c>
      <c r="I110" t="s">
        <v>83</v>
      </c>
      <c r="J110">
        <v>8</v>
      </c>
      <c r="K110" s="4"/>
      <c r="L110" s="4"/>
      <c r="N110" s="4"/>
      <c r="Q110" t="b">
        <v>0</v>
      </c>
      <c r="R110" s="4"/>
      <c r="S110" t="s">
        <v>1</v>
      </c>
      <c r="T110" t="b">
        <v>1</v>
      </c>
      <c r="U110">
        <v>0</v>
      </c>
      <c r="W110">
        <v>0</v>
      </c>
      <c r="X110">
        <v>0</v>
      </c>
      <c r="AA110" s="4">
        <v>45163.412941782408</v>
      </c>
      <c r="AC110" s="4"/>
      <c r="AD110" t="b">
        <v>0</v>
      </c>
      <c r="AE110" t="s">
        <v>691</v>
      </c>
      <c r="AF110" t="s">
        <v>692</v>
      </c>
      <c r="AG110" t="s">
        <v>693</v>
      </c>
    </row>
    <row r="111" spans="1:33" x14ac:dyDescent="0.35">
      <c r="A111">
        <v>191</v>
      </c>
      <c r="B111" t="s">
        <v>563</v>
      </c>
      <c r="C111" t="s">
        <v>564</v>
      </c>
      <c r="D111" t="s">
        <v>565</v>
      </c>
      <c r="E111" t="s">
        <v>857</v>
      </c>
      <c r="F111" t="s">
        <v>640</v>
      </c>
      <c r="G111" t="s">
        <v>82</v>
      </c>
      <c r="I111" t="s">
        <v>90</v>
      </c>
      <c r="J111">
        <v>4</v>
      </c>
      <c r="K111" s="4"/>
      <c r="L111" s="4">
        <v>45351</v>
      </c>
      <c r="M111" t="s">
        <v>835</v>
      </c>
      <c r="N111" s="4">
        <v>45358</v>
      </c>
      <c r="Q111" t="b">
        <v>0</v>
      </c>
      <c r="R111" s="4"/>
      <c r="S111" t="s">
        <v>1</v>
      </c>
      <c r="T111" t="b">
        <v>1</v>
      </c>
      <c r="U111">
        <v>0</v>
      </c>
      <c r="W111">
        <v>0</v>
      </c>
      <c r="X111">
        <v>0</v>
      </c>
      <c r="AA111" s="4">
        <v>45163.412941782408</v>
      </c>
      <c r="AC111" s="4"/>
      <c r="AD111" t="b">
        <v>0</v>
      </c>
      <c r="AE111" t="s">
        <v>675</v>
      </c>
      <c r="AF111" t="s">
        <v>676</v>
      </c>
      <c r="AG111" t="s">
        <v>677</v>
      </c>
    </row>
    <row r="112" spans="1:33" x14ac:dyDescent="0.35">
      <c r="A112">
        <v>192</v>
      </c>
      <c r="B112" t="s">
        <v>402</v>
      </c>
      <c r="C112" t="s">
        <v>404</v>
      </c>
      <c r="D112" t="s">
        <v>405</v>
      </c>
      <c r="E112" t="s">
        <v>403</v>
      </c>
      <c r="F112" t="s">
        <v>641</v>
      </c>
      <c r="G112" t="s">
        <v>82</v>
      </c>
      <c r="I112" t="s">
        <v>90</v>
      </c>
      <c r="J112">
        <v>9</v>
      </c>
      <c r="K112" s="4"/>
      <c r="L112" s="4"/>
      <c r="N112" s="4"/>
      <c r="Q112" t="b">
        <v>0</v>
      </c>
      <c r="R112" s="4"/>
      <c r="S112" t="s">
        <v>1</v>
      </c>
      <c r="T112" t="b">
        <v>1</v>
      </c>
      <c r="U112">
        <v>0</v>
      </c>
      <c r="W112">
        <v>0</v>
      </c>
      <c r="X112">
        <v>0</v>
      </c>
      <c r="AA112" s="4">
        <v>45162.494109340281</v>
      </c>
      <c r="AC112" s="4"/>
      <c r="AD112" t="b">
        <v>0</v>
      </c>
      <c r="AE112" t="s">
        <v>695</v>
      </c>
      <c r="AF112" t="s">
        <v>696</v>
      </c>
      <c r="AG112" t="s">
        <v>697</v>
      </c>
    </row>
    <row r="113" spans="1:33" x14ac:dyDescent="0.35">
      <c r="A113">
        <v>194</v>
      </c>
      <c r="B113" t="s">
        <v>217</v>
      </c>
      <c r="C113" t="s">
        <v>219</v>
      </c>
      <c r="D113" t="s">
        <v>220</v>
      </c>
      <c r="E113" t="s">
        <v>218</v>
      </c>
      <c r="F113" t="s">
        <v>640</v>
      </c>
      <c r="G113" t="s">
        <v>84</v>
      </c>
      <c r="I113" t="s">
        <v>90</v>
      </c>
      <c r="J113">
        <v>7</v>
      </c>
      <c r="K113" s="4"/>
      <c r="L113" s="4"/>
      <c r="N113" s="4"/>
      <c r="Q113" t="b">
        <v>0</v>
      </c>
      <c r="R113" s="4"/>
      <c r="S113" t="s">
        <v>1</v>
      </c>
      <c r="T113" t="b">
        <v>1</v>
      </c>
      <c r="U113">
        <v>0</v>
      </c>
      <c r="W113">
        <v>0</v>
      </c>
      <c r="X113">
        <v>0</v>
      </c>
      <c r="AA113" s="4">
        <v>45098.479896990742</v>
      </c>
      <c r="AC113" s="4"/>
      <c r="AD113" t="b">
        <v>0</v>
      </c>
      <c r="AE113" t="s">
        <v>687</v>
      </c>
      <c r="AF113" t="s">
        <v>688</v>
      </c>
      <c r="AG113" t="s">
        <v>689</v>
      </c>
    </row>
    <row r="114" spans="1:33" x14ac:dyDescent="0.35">
      <c r="A114">
        <v>197</v>
      </c>
      <c r="B114" t="s">
        <v>154</v>
      </c>
      <c r="C114" t="s">
        <v>156</v>
      </c>
      <c r="D114" t="s">
        <v>157</v>
      </c>
      <c r="E114" t="s">
        <v>155</v>
      </c>
      <c r="F114" t="s">
        <v>640</v>
      </c>
      <c r="G114" t="s">
        <v>82</v>
      </c>
      <c r="I114" t="s">
        <v>90</v>
      </c>
      <c r="J114">
        <v>14</v>
      </c>
      <c r="K114" s="4"/>
      <c r="L114" s="4"/>
      <c r="N114" s="4"/>
      <c r="Q114" t="b">
        <v>0</v>
      </c>
      <c r="R114" s="4"/>
      <c r="S114" t="s">
        <v>1</v>
      </c>
      <c r="T114" t="b">
        <v>1</v>
      </c>
      <c r="U114">
        <v>0</v>
      </c>
      <c r="W114">
        <v>0</v>
      </c>
      <c r="X114">
        <v>0</v>
      </c>
      <c r="AA114" s="4">
        <v>45163.412941782408</v>
      </c>
      <c r="AC114" s="4"/>
      <c r="AD114" t="b">
        <v>0</v>
      </c>
      <c r="AE114" t="s">
        <v>715</v>
      </c>
      <c r="AF114" t="s">
        <v>716</v>
      </c>
      <c r="AG114" t="s">
        <v>717</v>
      </c>
    </row>
    <row r="115" spans="1:33" x14ac:dyDescent="0.35">
      <c r="A115">
        <v>199</v>
      </c>
      <c r="B115" t="s">
        <v>551</v>
      </c>
      <c r="C115" t="s">
        <v>553</v>
      </c>
      <c r="D115" t="s">
        <v>157</v>
      </c>
      <c r="E115" t="s">
        <v>552</v>
      </c>
      <c r="F115" t="s">
        <v>639</v>
      </c>
      <c r="G115" t="s">
        <v>84</v>
      </c>
      <c r="I115" t="s">
        <v>90</v>
      </c>
      <c r="J115">
        <v>5</v>
      </c>
      <c r="K115" s="4"/>
      <c r="L115" s="4"/>
      <c r="N115" s="4"/>
      <c r="Q115" t="b">
        <v>0</v>
      </c>
      <c r="R115" s="4"/>
      <c r="S115" t="s">
        <v>1</v>
      </c>
      <c r="T115" t="b">
        <v>1</v>
      </c>
      <c r="U115">
        <v>0</v>
      </c>
      <c r="W115">
        <v>0</v>
      </c>
      <c r="X115">
        <v>0</v>
      </c>
      <c r="AA115" s="4">
        <v>45163.412941782408</v>
      </c>
      <c r="AC115" s="4"/>
      <c r="AD115" t="b">
        <v>0</v>
      </c>
      <c r="AE115" t="s">
        <v>679</v>
      </c>
      <c r="AF115" t="s">
        <v>680</v>
      </c>
      <c r="AG115" t="s">
        <v>681</v>
      </c>
    </row>
    <row r="116" spans="1:33" x14ac:dyDescent="0.35">
      <c r="A116">
        <v>200</v>
      </c>
      <c r="B116" t="s">
        <v>483</v>
      </c>
      <c r="C116" t="s">
        <v>485</v>
      </c>
      <c r="D116" t="s">
        <v>157</v>
      </c>
      <c r="E116" t="s">
        <v>484</v>
      </c>
      <c r="F116" t="s">
        <v>639</v>
      </c>
      <c r="G116" t="s">
        <v>84</v>
      </c>
      <c r="I116" t="s">
        <v>90</v>
      </c>
      <c r="J116">
        <v>5</v>
      </c>
      <c r="K116" s="4"/>
      <c r="L116" s="4"/>
      <c r="N116" s="4"/>
      <c r="Q116" t="b">
        <v>0</v>
      </c>
      <c r="R116" s="4"/>
      <c r="S116" t="s">
        <v>1</v>
      </c>
      <c r="T116" t="b">
        <v>1</v>
      </c>
      <c r="U116">
        <v>0</v>
      </c>
      <c r="W116">
        <v>0</v>
      </c>
      <c r="X116">
        <v>0</v>
      </c>
      <c r="AA116" s="4">
        <v>45163.412941782408</v>
      </c>
      <c r="AC116" s="4"/>
      <c r="AD116" t="b">
        <v>0</v>
      </c>
      <c r="AE116" t="s">
        <v>679</v>
      </c>
      <c r="AF116" t="s">
        <v>680</v>
      </c>
      <c r="AG116" t="s">
        <v>681</v>
      </c>
    </row>
    <row r="117" spans="1:33" x14ac:dyDescent="0.35">
      <c r="A117">
        <v>202</v>
      </c>
      <c r="B117" t="s">
        <v>362</v>
      </c>
      <c r="C117" t="s">
        <v>364</v>
      </c>
      <c r="D117" t="s">
        <v>365</v>
      </c>
      <c r="E117" t="s">
        <v>363</v>
      </c>
      <c r="F117" t="s">
        <v>640</v>
      </c>
      <c r="G117" t="s">
        <v>84</v>
      </c>
      <c r="I117" t="s">
        <v>90</v>
      </c>
      <c r="J117">
        <v>3</v>
      </c>
      <c r="K117" s="4"/>
      <c r="L117" s="4"/>
      <c r="N117" s="4"/>
      <c r="Q117" t="b">
        <v>0</v>
      </c>
      <c r="R117" s="4"/>
      <c r="S117" t="s">
        <v>1</v>
      </c>
      <c r="T117" t="b">
        <v>1</v>
      </c>
      <c r="U117">
        <v>0</v>
      </c>
      <c r="W117">
        <v>0</v>
      </c>
      <c r="X117">
        <v>0</v>
      </c>
      <c r="AA117" s="4">
        <v>45141.481092326387</v>
      </c>
      <c r="AC117" s="4"/>
      <c r="AD117" t="b">
        <v>0</v>
      </c>
      <c r="AE117" t="s">
        <v>671</v>
      </c>
      <c r="AF117" t="s">
        <v>672</v>
      </c>
      <c r="AG117" t="s">
        <v>673</v>
      </c>
    </row>
    <row r="118" spans="1:33" x14ac:dyDescent="0.35">
      <c r="A118">
        <v>204</v>
      </c>
      <c r="B118" t="s">
        <v>458</v>
      </c>
      <c r="C118" t="s">
        <v>460</v>
      </c>
      <c r="D118" t="s">
        <v>461</v>
      </c>
      <c r="E118" t="s">
        <v>459</v>
      </c>
      <c r="F118" t="s">
        <v>640</v>
      </c>
      <c r="G118" t="s">
        <v>82</v>
      </c>
      <c r="I118" t="s">
        <v>90</v>
      </c>
      <c r="J118">
        <v>9</v>
      </c>
      <c r="K118" s="4"/>
      <c r="L118" s="4">
        <v>45345</v>
      </c>
      <c r="M118" t="s">
        <v>837</v>
      </c>
      <c r="N118" s="4">
        <v>45358</v>
      </c>
      <c r="Q118" t="b">
        <v>0</v>
      </c>
      <c r="R118" s="4"/>
      <c r="S118" t="s">
        <v>1</v>
      </c>
      <c r="T118" t="b">
        <v>1</v>
      </c>
      <c r="U118">
        <v>0</v>
      </c>
      <c r="W118">
        <v>0</v>
      </c>
      <c r="X118">
        <v>0</v>
      </c>
      <c r="AA118" s="4">
        <v>45162.494109340281</v>
      </c>
      <c r="AC118" s="4"/>
      <c r="AD118" t="b">
        <v>0</v>
      </c>
      <c r="AE118" t="s">
        <v>695</v>
      </c>
      <c r="AF118" t="s">
        <v>696</v>
      </c>
      <c r="AG118" t="s">
        <v>697</v>
      </c>
    </row>
    <row r="119" spans="1:33" x14ac:dyDescent="0.35">
      <c r="A119">
        <v>205</v>
      </c>
      <c r="B119" t="s">
        <v>241</v>
      </c>
      <c r="C119" t="s">
        <v>243</v>
      </c>
      <c r="D119" t="s">
        <v>244</v>
      </c>
      <c r="E119" t="s">
        <v>242</v>
      </c>
      <c r="F119" t="s">
        <v>639</v>
      </c>
      <c r="G119" t="s">
        <v>84</v>
      </c>
      <c r="I119" t="s">
        <v>90</v>
      </c>
      <c r="J119">
        <v>8</v>
      </c>
      <c r="K119" s="4"/>
      <c r="L119" s="4">
        <v>45335</v>
      </c>
      <c r="M119" t="s">
        <v>836</v>
      </c>
      <c r="N119" s="4">
        <v>45358</v>
      </c>
      <c r="Q119" t="b">
        <v>0</v>
      </c>
      <c r="R119" s="4"/>
      <c r="S119" t="s">
        <v>1</v>
      </c>
      <c r="T119" t="b">
        <v>1</v>
      </c>
      <c r="U119">
        <v>0</v>
      </c>
      <c r="W119">
        <v>0</v>
      </c>
      <c r="X119">
        <v>0</v>
      </c>
      <c r="AA119" s="4">
        <v>45163.412941782408</v>
      </c>
      <c r="AC119" s="4"/>
      <c r="AD119" t="b">
        <v>0</v>
      </c>
      <c r="AE119" t="s">
        <v>691</v>
      </c>
      <c r="AF119" t="s">
        <v>692</v>
      </c>
      <c r="AG119" t="s">
        <v>693</v>
      </c>
    </row>
    <row r="120" spans="1:33" x14ac:dyDescent="0.35">
      <c r="A120">
        <v>211</v>
      </c>
      <c r="B120" t="s">
        <v>500</v>
      </c>
      <c r="C120" t="s">
        <v>95</v>
      </c>
      <c r="D120" t="s">
        <v>502</v>
      </c>
      <c r="E120" t="s">
        <v>501</v>
      </c>
      <c r="F120" t="s">
        <v>639</v>
      </c>
      <c r="G120" t="s">
        <v>84</v>
      </c>
      <c r="I120" t="s">
        <v>90</v>
      </c>
      <c r="J120">
        <v>14</v>
      </c>
      <c r="K120" s="4"/>
      <c r="L120" s="4"/>
      <c r="N120" s="4"/>
      <c r="Q120" t="b">
        <v>0</v>
      </c>
      <c r="R120" s="4"/>
      <c r="S120" t="s">
        <v>1</v>
      </c>
      <c r="T120" t="b">
        <v>1</v>
      </c>
      <c r="U120">
        <v>0</v>
      </c>
      <c r="W120">
        <v>0</v>
      </c>
      <c r="X120">
        <v>0</v>
      </c>
      <c r="AA120" s="4">
        <v>45163.412941782408</v>
      </c>
      <c r="AC120" s="4"/>
      <c r="AD120" t="b">
        <v>0</v>
      </c>
      <c r="AE120" t="s">
        <v>715</v>
      </c>
      <c r="AF120" t="s">
        <v>716</v>
      </c>
      <c r="AG120" t="s">
        <v>717</v>
      </c>
    </row>
    <row r="121" spans="1:33" x14ac:dyDescent="0.35">
      <c r="A121">
        <v>212</v>
      </c>
      <c r="B121" t="s">
        <v>384</v>
      </c>
      <c r="C121" t="s">
        <v>386</v>
      </c>
      <c r="D121" t="s">
        <v>387</v>
      </c>
      <c r="E121" t="s">
        <v>385</v>
      </c>
      <c r="F121" t="s">
        <v>639</v>
      </c>
      <c r="G121" t="s">
        <v>82</v>
      </c>
      <c r="I121" t="s">
        <v>90</v>
      </c>
      <c r="J121">
        <v>13</v>
      </c>
      <c r="K121" s="4"/>
      <c r="L121" s="4">
        <v>45358</v>
      </c>
      <c r="M121" t="s">
        <v>836</v>
      </c>
      <c r="N121" s="4">
        <v>45358</v>
      </c>
      <c r="Q121" t="b">
        <v>0</v>
      </c>
      <c r="R121" s="4"/>
      <c r="S121" t="s">
        <v>1</v>
      </c>
      <c r="T121" t="b">
        <v>1</v>
      </c>
      <c r="U121">
        <v>0</v>
      </c>
      <c r="W121">
        <v>0</v>
      </c>
      <c r="X121">
        <v>0</v>
      </c>
      <c r="AA121" s="4">
        <v>45163.412941782408</v>
      </c>
      <c r="AC121" s="4"/>
      <c r="AD121" t="b">
        <v>0</v>
      </c>
      <c r="AE121" t="s">
        <v>711</v>
      </c>
      <c r="AF121" t="s">
        <v>712</v>
      </c>
      <c r="AG121" t="s">
        <v>713</v>
      </c>
    </row>
    <row r="122" spans="1:33" x14ac:dyDescent="0.35">
      <c r="A122">
        <v>215</v>
      </c>
      <c r="B122" t="s">
        <v>129</v>
      </c>
      <c r="C122" t="s">
        <v>131</v>
      </c>
      <c r="D122" t="s">
        <v>132</v>
      </c>
      <c r="E122" t="s">
        <v>130</v>
      </c>
      <c r="F122" t="s">
        <v>639</v>
      </c>
      <c r="G122" t="s">
        <v>84</v>
      </c>
      <c r="I122" t="s">
        <v>90</v>
      </c>
      <c r="J122">
        <v>14</v>
      </c>
      <c r="K122" s="4"/>
      <c r="L122" s="4"/>
      <c r="N122" s="4"/>
      <c r="Q122" t="b">
        <v>0</v>
      </c>
      <c r="R122" s="4"/>
      <c r="S122" t="s">
        <v>1</v>
      </c>
      <c r="T122" t="b">
        <v>1</v>
      </c>
      <c r="U122">
        <v>0</v>
      </c>
      <c r="W122">
        <v>0</v>
      </c>
      <c r="X122">
        <v>0</v>
      </c>
      <c r="AA122" s="4"/>
      <c r="AC122" s="4"/>
      <c r="AD122" t="b">
        <v>0</v>
      </c>
      <c r="AE122" t="s">
        <v>715</v>
      </c>
      <c r="AF122" t="s">
        <v>716</v>
      </c>
      <c r="AG122" t="s">
        <v>717</v>
      </c>
    </row>
    <row r="123" spans="1:33" x14ac:dyDescent="0.35">
      <c r="A123">
        <v>218</v>
      </c>
      <c r="B123" t="s">
        <v>366</v>
      </c>
      <c r="C123" t="s">
        <v>368</v>
      </c>
      <c r="D123" t="s">
        <v>369</v>
      </c>
      <c r="E123" t="s">
        <v>367</v>
      </c>
      <c r="F123" t="s">
        <v>640</v>
      </c>
      <c r="G123" t="s">
        <v>82</v>
      </c>
      <c r="I123" t="s">
        <v>83</v>
      </c>
      <c r="J123">
        <v>13</v>
      </c>
      <c r="K123" s="4"/>
      <c r="L123" s="4"/>
      <c r="N123" s="4"/>
      <c r="Q123" t="b">
        <v>0</v>
      </c>
      <c r="R123" s="4"/>
      <c r="S123" t="s">
        <v>1</v>
      </c>
      <c r="T123" t="b">
        <v>1</v>
      </c>
      <c r="U123">
        <v>0</v>
      </c>
      <c r="W123">
        <v>0</v>
      </c>
      <c r="X123">
        <v>0</v>
      </c>
      <c r="AA123" s="4">
        <v>45163.412941782408</v>
      </c>
      <c r="AC123" s="4"/>
      <c r="AD123" t="b">
        <v>0</v>
      </c>
      <c r="AE123" t="s">
        <v>711</v>
      </c>
      <c r="AF123" t="s">
        <v>712</v>
      </c>
      <c r="AG123" t="s">
        <v>713</v>
      </c>
    </row>
    <row r="124" spans="1:33" x14ac:dyDescent="0.35">
      <c r="A124">
        <v>219</v>
      </c>
      <c r="B124" t="s">
        <v>494</v>
      </c>
      <c r="C124" t="s">
        <v>496</v>
      </c>
      <c r="D124" t="s">
        <v>497</v>
      </c>
      <c r="E124" t="s">
        <v>495</v>
      </c>
      <c r="F124" t="s">
        <v>639</v>
      </c>
      <c r="G124" t="s">
        <v>84</v>
      </c>
      <c r="I124" t="s">
        <v>90</v>
      </c>
      <c r="J124">
        <v>10</v>
      </c>
      <c r="K124" s="4"/>
      <c r="L124" s="4"/>
      <c r="N124" s="4"/>
      <c r="Q124" t="b">
        <v>0</v>
      </c>
      <c r="R124" s="4"/>
      <c r="S124" t="s">
        <v>1</v>
      </c>
      <c r="T124" t="b">
        <v>1</v>
      </c>
      <c r="U124">
        <v>0</v>
      </c>
      <c r="W124">
        <v>0</v>
      </c>
      <c r="X124">
        <v>0</v>
      </c>
      <c r="AA124" s="4">
        <v>45163.412941782408</v>
      </c>
      <c r="AC124" s="4"/>
      <c r="AD124" t="b">
        <v>0</v>
      </c>
      <c r="AE124" t="s">
        <v>699</v>
      </c>
      <c r="AF124" t="s">
        <v>700</v>
      </c>
      <c r="AG124" t="s">
        <v>701</v>
      </c>
    </row>
    <row r="125" spans="1:33" x14ac:dyDescent="0.35">
      <c r="A125">
        <v>223</v>
      </c>
      <c r="B125" t="s">
        <v>195</v>
      </c>
      <c r="C125" t="s">
        <v>331</v>
      </c>
      <c r="D125" t="s">
        <v>198</v>
      </c>
      <c r="E125" t="s">
        <v>196</v>
      </c>
      <c r="F125" t="s">
        <v>639</v>
      </c>
      <c r="G125" t="s">
        <v>84</v>
      </c>
      <c r="I125" t="s">
        <v>90</v>
      </c>
      <c r="J125">
        <v>12</v>
      </c>
      <c r="K125" s="4"/>
      <c r="L125" s="4"/>
      <c r="N125" s="4"/>
      <c r="Q125" t="b">
        <v>0</v>
      </c>
      <c r="R125" s="4"/>
      <c r="S125" t="s">
        <v>1</v>
      </c>
      <c r="T125" t="b">
        <v>1</v>
      </c>
      <c r="U125">
        <v>0</v>
      </c>
      <c r="W125">
        <v>0</v>
      </c>
      <c r="X125">
        <v>0</v>
      </c>
      <c r="AA125" s="4">
        <v>45163.412941782408</v>
      </c>
      <c r="AC125" s="4"/>
      <c r="AD125" t="b">
        <v>0</v>
      </c>
      <c r="AE125" t="s">
        <v>707</v>
      </c>
      <c r="AF125" t="s">
        <v>708</v>
      </c>
      <c r="AG125" t="s">
        <v>709</v>
      </c>
    </row>
    <row r="126" spans="1:33" x14ac:dyDescent="0.35">
      <c r="A126">
        <v>224</v>
      </c>
      <c r="B126" t="s">
        <v>221</v>
      </c>
      <c r="C126" t="s">
        <v>223</v>
      </c>
      <c r="D126" t="s">
        <v>224</v>
      </c>
      <c r="E126" t="s">
        <v>222</v>
      </c>
      <c r="F126" t="s">
        <v>641</v>
      </c>
      <c r="G126" t="s">
        <v>84</v>
      </c>
      <c r="I126" t="s">
        <v>83</v>
      </c>
      <c r="J126">
        <v>13</v>
      </c>
      <c r="K126" s="4"/>
      <c r="L126" s="4">
        <v>45351</v>
      </c>
      <c r="M126" t="s">
        <v>836</v>
      </c>
      <c r="N126" s="4">
        <v>45358</v>
      </c>
      <c r="Q126" t="b">
        <v>0</v>
      </c>
      <c r="R126" s="4"/>
      <c r="S126" t="s">
        <v>1</v>
      </c>
      <c r="T126" t="b">
        <v>1</v>
      </c>
      <c r="U126">
        <v>0</v>
      </c>
      <c r="W126">
        <v>0</v>
      </c>
      <c r="X126">
        <v>0</v>
      </c>
      <c r="AA126" s="4">
        <v>45162.494109340281</v>
      </c>
      <c r="AC126" s="4"/>
      <c r="AD126" t="b">
        <v>0</v>
      </c>
      <c r="AE126" t="s">
        <v>711</v>
      </c>
      <c r="AF126" t="s">
        <v>712</v>
      </c>
      <c r="AG126" t="s">
        <v>713</v>
      </c>
    </row>
    <row r="127" spans="1:33" x14ac:dyDescent="0.35">
      <c r="A127">
        <v>227</v>
      </c>
      <c r="B127" t="s">
        <v>952</v>
      </c>
      <c r="C127" t="s">
        <v>87</v>
      </c>
      <c r="D127" t="s">
        <v>537</v>
      </c>
      <c r="E127" t="s">
        <v>953</v>
      </c>
      <c r="F127" t="s">
        <v>639</v>
      </c>
      <c r="G127" t="s">
        <v>84</v>
      </c>
      <c r="I127" t="s">
        <v>90</v>
      </c>
      <c r="J127">
        <v>9</v>
      </c>
      <c r="K127" s="4"/>
      <c r="L127" s="4"/>
      <c r="N127" s="4"/>
      <c r="Q127" t="b">
        <v>0</v>
      </c>
      <c r="R127" s="4"/>
      <c r="S127" t="s">
        <v>1</v>
      </c>
      <c r="T127" t="b">
        <v>1</v>
      </c>
      <c r="U127">
        <v>0</v>
      </c>
      <c r="W127">
        <v>0</v>
      </c>
      <c r="X127">
        <v>0</v>
      </c>
      <c r="AA127" s="4">
        <v>45155.483704317128</v>
      </c>
      <c r="AC127" s="4"/>
      <c r="AD127" t="b">
        <v>0</v>
      </c>
      <c r="AE127" t="s">
        <v>695</v>
      </c>
      <c r="AF127" t="s">
        <v>696</v>
      </c>
      <c r="AG127" t="s">
        <v>697</v>
      </c>
    </row>
    <row r="128" spans="1:33" x14ac:dyDescent="0.35">
      <c r="A128">
        <v>228</v>
      </c>
      <c r="B128" t="s">
        <v>506</v>
      </c>
      <c r="C128" t="s">
        <v>793</v>
      </c>
      <c r="D128" t="s">
        <v>794</v>
      </c>
      <c r="E128" t="s">
        <v>507</v>
      </c>
      <c r="F128" t="s">
        <v>1</v>
      </c>
      <c r="G128" t="s">
        <v>1</v>
      </c>
      <c r="I128" t="s">
        <v>1</v>
      </c>
      <c r="J128">
        <v>0</v>
      </c>
      <c r="K128" s="4"/>
      <c r="L128" s="4"/>
      <c r="N128" s="4"/>
      <c r="Q128" t="b">
        <v>0</v>
      </c>
      <c r="R128" s="4"/>
      <c r="S128" t="s">
        <v>1</v>
      </c>
      <c r="T128" t="b">
        <v>1</v>
      </c>
      <c r="U128">
        <v>0</v>
      </c>
      <c r="W128">
        <v>0</v>
      </c>
      <c r="X128">
        <v>0</v>
      </c>
      <c r="AA128" s="4"/>
      <c r="AC128" s="4"/>
      <c r="AD128" t="b">
        <v>0</v>
      </c>
    </row>
    <row r="129" spans="1:33" x14ac:dyDescent="0.35">
      <c r="A129">
        <v>229</v>
      </c>
      <c r="B129" t="s">
        <v>952</v>
      </c>
      <c r="C129" t="s">
        <v>542</v>
      </c>
      <c r="D129" t="s">
        <v>537</v>
      </c>
      <c r="E129" t="s">
        <v>953</v>
      </c>
      <c r="F129" t="s">
        <v>639</v>
      </c>
      <c r="G129" t="s">
        <v>84</v>
      </c>
      <c r="I129" t="s">
        <v>90</v>
      </c>
      <c r="J129">
        <v>9</v>
      </c>
      <c r="K129" s="4"/>
      <c r="L129" s="4"/>
      <c r="N129" s="4"/>
      <c r="Q129" t="b">
        <v>0</v>
      </c>
      <c r="R129" s="4"/>
      <c r="S129" t="s">
        <v>1</v>
      </c>
      <c r="T129" t="b">
        <v>1</v>
      </c>
      <c r="U129">
        <v>0</v>
      </c>
      <c r="W129">
        <v>0</v>
      </c>
      <c r="X129">
        <v>0</v>
      </c>
      <c r="AA129" s="4">
        <v>45162.494109340281</v>
      </c>
      <c r="AC129" s="4"/>
      <c r="AD129" t="b">
        <v>0</v>
      </c>
      <c r="AE129" t="s">
        <v>695</v>
      </c>
      <c r="AF129" t="s">
        <v>696</v>
      </c>
      <c r="AG129" t="s">
        <v>697</v>
      </c>
    </row>
    <row r="130" spans="1:33" x14ac:dyDescent="0.35">
      <c r="A130">
        <v>230</v>
      </c>
      <c r="B130" t="s">
        <v>597</v>
      </c>
      <c r="C130" t="s">
        <v>168</v>
      </c>
      <c r="D130" t="s">
        <v>599</v>
      </c>
      <c r="E130" t="s">
        <v>598</v>
      </c>
      <c r="F130" t="s">
        <v>639</v>
      </c>
      <c r="G130" t="s">
        <v>84</v>
      </c>
      <c r="I130" t="s">
        <v>90</v>
      </c>
      <c r="J130">
        <v>10</v>
      </c>
      <c r="K130" s="4"/>
      <c r="L130" s="4"/>
      <c r="N130" s="4"/>
      <c r="Q130" t="b">
        <v>0</v>
      </c>
      <c r="R130" s="4"/>
      <c r="S130" t="s">
        <v>1</v>
      </c>
      <c r="T130" t="b">
        <v>1</v>
      </c>
      <c r="U130">
        <v>0</v>
      </c>
      <c r="W130">
        <v>0</v>
      </c>
      <c r="X130">
        <v>0</v>
      </c>
      <c r="AA130" s="4">
        <v>45163.412941782408</v>
      </c>
      <c r="AC130" s="4"/>
      <c r="AD130" t="b">
        <v>0</v>
      </c>
      <c r="AE130" t="s">
        <v>699</v>
      </c>
      <c r="AF130" t="s">
        <v>700</v>
      </c>
      <c r="AG130" t="s">
        <v>701</v>
      </c>
    </row>
    <row r="131" spans="1:33" x14ac:dyDescent="0.35">
      <c r="A131">
        <v>235</v>
      </c>
      <c r="B131" t="s">
        <v>548</v>
      </c>
      <c r="C131" t="s">
        <v>207</v>
      </c>
      <c r="D131" t="s">
        <v>550</v>
      </c>
      <c r="E131" t="s">
        <v>549</v>
      </c>
      <c r="F131" t="s">
        <v>640</v>
      </c>
      <c r="G131" t="s">
        <v>84</v>
      </c>
      <c r="I131" t="s">
        <v>90</v>
      </c>
      <c r="J131">
        <v>16</v>
      </c>
      <c r="K131" s="4"/>
      <c r="L131" s="4"/>
      <c r="N131" s="4"/>
      <c r="Q131" t="b">
        <v>0</v>
      </c>
      <c r="R131" s="4"/>
      <c r="S131" t="s">
        <v>1</v>
      </c>
      <c r="T131" t="b">
        <v>1</v>
      </c>
      <c r="U131">
        <v>0</v>
      </c>
      <c r="W131">
        <v>0</v>
      </c>
      <c r="X131">
        <v>0</v>
      </c>
      <c r="AA131" s="4">
        <v>45162.494109340281</v>
      </c>
      <c r="AC131" s="4"/>
      <c r="AD131" t="b">
        <v>0</v>
      </c>
      <c r="AE131" t="s">
        <v>722</v>
      </c>
      <c r="AF131" t="s">
        <v>723</v>
      </c>
      <c r="AG131" t="s">
        <v>724</v>
      </c>
    </row>
    <row r="132" spans="1:33" x14ac:dyDescent="0.35">
      <c r="A132">
        <v>236</v>
      </c>
      <c r="B132" t="s">
        <v>271</v>
      </c>
      <c r="C132" t="s">
        <v>219</v>
      </c>
      <c r="D132" t="s">
        <v>236</v>
      </c>
      <c r="E132" t="s">
        <v>272</v>
      </c>
      <c r="F132" t="s">
        <v>640</v>
      </c>
      <c r="G132" t="s">
        <v>84</v>
      </c>
      <c r="I132" t="s">
        <v>90</v>
      </c>
      <c r="J132">
        <v>13</v>
      </c>
      <c r="K132" s="4"/>
      <c r="L132" s="4">
        <v>45357</v>
      </c>
      <c r="M132" t="s">
        <v>836</v>
      </c>
      <c r="N132" s="4">
        <v>45358</v>
      </c>
      <c r="Q132" t="b">
        <v>0</v>
      </c>
      <c r="R132" s="4"/>
      <c r="S132" t="s">
        <v>1</v>
      </c>
      <c r="T132" t="b">
        <v>1</v>
      </c>
      <c r="U132">
        <v>0</v>
      </c>
      <c r="W132">
        <v>0</v>
      </c>
      <c r="X132">
        <v>0</v>
      </c>
      <c r="AA132" s="4">
        <v>45163.412941782408</v>
      </c>
      <c r="AC132" s="4"/>
      <c r="AD132" t="b">
        <v>0</v>
      </c>
      <c r="AE132" t="s">
        <v>711</v>
      </c>
      <c r="AF132" t="s">
        <v>712</v>
      </c>
      <c r="AG132" t="s">
        <v>713</v>
      </c>
    </row>
    <row r="133" spans="1:33" x14ac:dyDescent="0.35">
      <c r="A133">
        <v>238</v>
      </c>
      <c r="B133" t="s">
        <v>431</v>
      </c>
      <c r="C133" t="s">
        <v>433</v>
      </c>
      <c r="D133" t="s">
        <v>434</v>
      </c>
      <c r="E133" t="s">
        <v>432</v>
      </c>
      <c r="F133" t="s">
        <v>640</v>
      </c>
      <c r="G133" t="s">
        <v>84</v>
      </c>
      <c r="I133" t="s">
        <v>90</v>
      </c>
      <c r="J133">
        <v>16</v>
      </c>
      <c r="K133" s="4"/>
      <c r="L133" s="4">
        <v>45358</v>
      </c>
      <c r="M133" t="s">
        <v>836</v>
      </c>
      <c r="N133" s="4">
        <v>45358</v>
      </c>
      <c r="Q133" t="b">
        <v>0</v>
      </c>
      <c r="R133" s="4"/>
      <c r="S133" t="s">
        <v>1</v>
      </c>
      <c r="T133" t="b">
        <v>1</v>
      </c>
      <c r="U133">
        <v>0</v>
      </c>
      <c r="W133">
        <v>0</v>
      </c>
      <c r="X133">
        <v>0</v>
      </c>
      <c r="AA133" s="4">
        <v>45141.481092326387</v>
      </c>
      <c r="AC133" s="4"/>
      <c r="AD133" t="b">
        <v>0</v>
      </c>
      <c r="AE133" t="s">
        <v>722</v>
      </c>
      <c r="AF133" t="s">
        <v>723</v>
      </c>
      <c r="AG133" t="s">
        <v>724</v>
      </c>
    </row>
    <row r="134" spans="1:33" x14ac:dyDescent="0.35">
      <c r="A134">
        <v>239</v>
      </c>
      <c r="B134" t="s">
        <v>512</v>
      </c>
      <c r="C134" t="s">
        <v>91</v>
      </c>
      <c r="D134" t="s">
        <v>514</v>
      </c>
      <c r="E134" t="s">
        <v>513</v>
      </c>
      <c r="F134" t="s">
        <v>639</v>
      </c>
      <c r="G134" t="s">
        <v>84</v>
      </c>
      <c r="I134" t="s">
        <v>90</v>
      </c>
      <c r="J134">
        <v>9</v>
      </c>
      <c r="K134" s="4"/>
      <c r="L134" s="4">
        <v>45350</v>
      </c>
      <c r="M134" t="s">
        <v>836</v>
      </c>
      <c r="N134" s="4">
        <v>45358</v>
      </c>
      <c r="Q134" t="b">
        <v>0</v>
      </c>
      <c r="R134" s="4"/>
      <c r="S134" t="s">
        <v>1</v>
      </c>
      <c r="T134" t="b">
        <v>1</v>
      </c>
      <c r="U134">
        <v>0</v>
      </c>
      <c r="W134">
        <v>0</v>
      </c>
      <c r="X134">
        <v>0</v>
      </c>
      <c r="AA134" s="4">
        <v>45163.412941782408</v>
      </c>
      <c r="AC134" s="4"/>
      <c r="AD134" t="b">
        <v>0</v>
      </c>
      <c r="AE134" t="s">
        <v>695</v>
      </c>
      <c r="AF134" t="s">
        <v>696</v>
      </c>
      <c r="AG134" t="s">
        <v>697</v>
      </c>
    </row>
    <row r="135" spans="1:33" x14ac:dyDescent="0.35">
      <c r="A135">
        <v>242</v>
      </c>
      <c r="B135" t="s">
        <v>145</v>
      </c>
      <c r="C135" t="s">
        <v>147</v>
      </c>
      <c r="D135" t="s">
        <v>148</v>
      </c>
      <c r="E135" t="s">
        <v>146</v>
      </c>
      <c r="F135" t="s">
        <v>640</v>
      </c>
      <c r="G135" t="s">
        <v>82</v>
      </c>
      <c r="I135" t="s">
        <v>83</v>
      </c>
      <c r="J135">
        <v>7</v>
      </c>
      <c r="K135" s="4"/>
      <c r="L135" s="4"/>
      <c r="N135" s="4"/>
      <c r="Q135" t="b">
        <v>0</v>
      </c>
      <c r="R135" s="4"/>
      <c r="S135" t="s">
        <v>1</v>
      </c>
      <c r="T135" t="b">
        <v>1</v>
      </c>
      <c r="U135">
        <v>0</v>
      </c>
      <c r="W135">
        <v>0</v>
      </c>
      <c r="X135">
        <v>0</v>
      </c>
      <c r="AA135" s="4">
        <v>45163.412941782408</v>
      </c>
      <c r="AC135" s="4"/>
      <c r="AD135" t="b">
        <v>0</v>
      </c>
      <c r="AE135" t="s">
        <v>687</v>
      </c>
      <c r="AF135" t="s">
        <v>688</v>
      </c>
      <c r="AG135" t="s">
        <v>689</v>
      </c>
    </row>
    <row r="136" spans="1:33" x14ac:dyDescent="0.35">
      <c r="A136">
        <v>243</v>
      </c>
      <c r="B136" t="s">
        <v>123</v>
      </c>
      <c r="C136" t="s">
        <v>125</v>
      </c>
      <c r="D136" t="s">
        <v>126</v>
      </c>
      <c r="E136" t="s">
        <v>124</v>
      </c>
      <c r="F136" t="s">
        <v>640</v>
      </c>
      <c r="G136" t="s">
        <v>84</v>
      </c>
      <c r="I136" t="s">
        <v>83</v>
      </c>
      <c r="J136">
        <v>14</v>
      </c>
      <c r="K136" s="4"/>
      <c r="L136" s="4"/>
      <c r="N136" s="4"/>
      <c r="Q136" t="b">
        <v>0</v>
      </c>
      <c r="R136" s="4"/>
      <c r="S136" t="s">
        <v>1</v>
      </c>
      <c r="T136" t="b">
        <v>1</v>
      </c>
      <c r="U136">
        <v>0</v>
      </c>
      <c r="W136">
        <v>0</v>
      </c>
      <c r="X136">
        <v>0</v>
      </c>
      <c r="AA136" s="4">
        <v>45162.494109340281</v>
      </c>
      <c r="AC136" s="4"/>
      <c r="AD136" t="b">
        <v>0</v>
      </c>
      <c r="AE136" t="s">
        <v>715</v>
      </c>
      <c r="AF136" t="s">
        <v>716</v>
      </c>
      <c r="AG136" t="s">
        <v>717</v>
      </c>
    </row>
    <row r="137" spans="1:33" x14ac:dyDescent="0.35">
      <c r="A137">
        <v>245</v>
      </c>
      <c r="B137" t="s">
        <v>229</v>
      </c>
      <c r="C137" t="s">
        <v>231</v>
      </c>
      <c r="D137" t="s">
        <v>232</v>
      </c>
      <c r="E137" t="s">
        <v>230</v>
      </c>
      <c r="F137" t="s">
        <v>640</v>
      </c>
      <c r="G137" t="s">
        <v>82</v>
      </c>
      <c r="I137" t="s">
        <v>83</v>
      </c>
      <c r="J137">
        <v>9</v>
      </c>
      <c r="K137" s="4"/>
      <c r="L137" s="4"/>
      <c r="N137" s="4"/>
      <c r="Q137" t="b">
        <v>0</v>
      </c>
      <c r="R137" s="4"/>
      <c r="S137" t="s">
        <v>1</v>
      </c>
      <c r="T137" t="b">
        <v>1</v>
      </c>
      <c r="U137">
        <v>0</v>
      </c>
      <c r="W137">
        <v>0</v>
      </c>
      <c r="X137">
        <v>0</v>
      </c>
      <c r="AA137" s="4">
        <v>45163.412941782408</v>
      </c>
      <c r="AC137" s="4"/>
      <c r="AD137" t="b">
        <v>0</v>
      </c>
      <c r="AE137" t="s">
        <v>695</v>
      </c>
      <c r="AF137" t="s">
        <v>696</v>
      </c>
      <c r="AG137" t="s">
        <v>697</v>
      </c>
    </row>
    <row r="138" spans="1:33" x14ac:dyDescent="0.35">
      <c r="A138">
        <v>246</v>
      </c>
      <c r="B138" t="s">
        <v>119</v>
      </c>
      <c r="C138" t="s">
        <v>121</v>
      </c>
      <c r="D138" t="s">
        <v>122</v>
      </c>
      <c r="E138" t="s">
        <v>120</v>
      </c>
      <c r="F138" t="s">
        <v>640</v>
      </c>
      <c r="G138" t="s">
        <v>82</v>
      </c>
      <c r="I138" t="s">
        <v>83</v>
      </c>
      <c r="J138">
        <v>7</v>
      </c>
      <c r="K138" s="4"/>
      <c r="L138" s="4">
        <v>45357</v>
      </c>
      <c r="M138" t="s">
        <v>836</v>
      </c>
      <c r="N138" s="4">
        <v>45358</v>
      </c>
      <c r="Q138" t="b">
        <v>0</v>
      </c>
      <c r="R138" s="4"/>
      <c r="S138" t="s">
        <v>1</v>
      </c>
      <c r="T138" t="b">
        <v>1</v>
      </c>
      <c r="U138">
        <v>0</v>
      </c>
      <c r="W138">
        <v>0</v>
      </c>
      <c r="X138">
        <v>0</v>
      </c>
      <c r="AA138" s="4">
        <v>45162.494109340281</v>
      </c>
      <c r="AC138" s="4"/>
      <c r="AD138" t="b">
        <v>0</v>
      </c>
      <c r="AE138" t="s">
        <v>687</v>
      </c>
      <c r="AF138" t="s">
        <v>688</v>
      </c>
      <c r="AG138" t="s">
        <v>689</v>
      </c>
    </row>
    <row r="139" spans="1:33" x14ac:dyDescent="0.35">
      <c r="A139">
        <v>247</v>
      </c>
      <c r="B139" t="s">
        <v>454</v>
      </c>
      <c r="C139" t="s">
        <v>456</v>
      </c>
      <c r="D139" t="s">
        <v>190</v>
      </c>
      <c r="E139" t="s">
        <v>455</v>
      </c>
      <c r="F139" t="s">
        <v>640</v>
      </c>
      <c r="G139" t="s">
        <v>82</v>
      </c>
      <c r="I139" t="s">
        <v>83</v>
      </c>
      <c r="J139">
        <v>10</v>
      </c>
      <c r="K139" s="4"/>
      <c r="L139" s="4">
        <v>45351</v>
      </c>
      <c r="M139" t="s">
        <v>836</v>
      </c>
      <c r="N139" s="4">
        <v>45358</v>
      </c>
      <c r="Q139" t="b">
        <v>0</v>
      </c>
      <c r="R139" s="4"/>
      <c r="S139" t="s">
        <v>1</v>
      </c>
      <c r="T139" t="b">
        <v>1</v>
      </c>
      <c r="U139">
        <v>0</v>
      </c>
      <c r="W139">
        <v>0</v>
      </c>
      <c r="X139">
        <v>0</v>
      </c>
      <c r="AA139" s="4">
        <v>45119.622029166669</v>
      </c>
      <c r="AC139" s="4"/>
      <c r="AD139" t="b">
        <v>0</v>
      </c>
      <c r="AE139" t="s">
        <v>699</v>
      </c>
      <c r="AF139" t="s">
        <v>700</v>
      </c>
      <c r="AG139" t="s">
        <v>701</v>
      </c>
    </row>
    <row r="140" spans="1:33" x14ac:dyDescent="0.35">
      <c r="A140">
        <v>252</v>
      </c>
      <c r="B140" t="s">
        <v>320</v>
      </c>
      <c r="C140" t="s">
        <v>162</v>
      </c>
      <c r="D140" t="s">
        <v>97</v>
      </c>
      <c r="E140" t="s">
        <v>321</v>
      </c>
      <c r="F140" t="s">
        <v>640</v>
      </c>
      <c r="G140" t="s">
        <v>84</v>
      </c>
      <c r="I140" t="s">
        <v>90</v>
      </c>
      <c r="J140">
        <v>10</v>
      </c>
      <c r="K140" s="4"/>
      <c r="L140" s="4">
        <v>45358</v>
      </c>
      <c r="M140" t="s">
        <v>835</v>
      </c>
      <c r="N140" s="4">
        <v>45358</v>
      </c>
      <c r="Q140" t="b">
        <v>0</v>
      </c>
      <c r="R140" s="4"/>
      <c r="S140" t="s">
        <v>1</v>
      </c>
      <c r="T140" t="b">
        <v>1</v>
      </c>
      <c r="U140">
        <v>0</v>
      </c>
      <c r="W140">
        <v>0</v>
      </c>
      <c r="X140">
        <v>0</v>
      </c>
      <c r="AA140" s="4">
        <v>45163.412941782408</v>
      </c>
      <c r="AC140" s="4"/>
      <c r="AD140" t="b">
        <v>0</v>
      </c>
      <c r="AE140" t="s">
        <v>699</v>
      </c>
      <c r="AF140" t="s">
        <v>700</v>
      </c>
      <c r="AG140" t="s">
        <v>701</v>
      </c>
    </row>
    <row r="141" spans="1:33" x14ac:dyDescent="0.35">
      <c r="A141">
        <v>256</v>
      </c>
      <c r="B141" t="s">
        <v>498</v>
      </c>
      <c r="C141" t="s">
        <v>408</v>
      </c>
      <c r="D141" t="s">
        <v>109</v>
      </c>
      <c r="E141" t="s">
        <v>499</v>
      </c>
      <c r="F141" t="s">
        <v>639</v>
      </c>
      <c r="G141" t="s">
        <v>84</v>
      </c>
      <c r="I141" t="s">
        <v>90</v>
      </c>
      <c r="J141">
        <v>14</v>
      </c>
      <c r="K141" s="4"/>
      <c r="L141" s="4"/>
      <c r="N141" s="4"/>
      <c r="Q141" t="b">
        <v>0</v>
      </c>
      <c r="R141" s="4"/>
      <c r="S141" t="s">
        <v>1</v>
      </c>
      <c r="T141" t="b">
        <v>1</v>
      </c>
      <c r="U141">
        <v>0</v>
      </c>
      <c r="W141">
        <v>0</v>
      </c>
      <c r="X141">
        <v>0</v>
      </c>
      <c r="AA141" s="4">
        <v>45163.412941782408</v>
      </c>
      <c r="AC141" s="4"/>
      <c r="AD141" t="b">
        <v>0</v>
      </c>
      <c r="AE141" t="s">
        <v>715</v>
      </c>
      <c r="AF141" t="s">
        <v>716</v>
      </c>
      <c r="AG141" t="s">
        <v>717</v>
      </c>
    </row>
    <row r="142" spans="1:33" x14ac:dyDescent="0.35">
      <c r="A142">
        <v>257</v>
      </c>
      <c r="B142" t="s">
        <v>554</v>
      </c>
      <c r="C142" t="s">
        <v>556</v>
      </c>
      <c r="D142" t="s">
        <v>294</v>
      </c>
      <c r="E142" t="s">
        <v>555</v>
      </c>
      <c r="F142" t="s">
        <v>641</v>
      </c>
      <c r="G142" t="s">
        <v>84</v>
      </c>
      <c r="I142" t="s">
        <v>90</v>
      </c>
      <c r="J142">
        <v>11</v>
      </c>
      <c r="K142" s="4"/>
      <c r="L142" s="4"/>
      <c r="N142" s="4"/>
      <c r="Q142" t="b">
        <v>0</v>
      </c>
      <c r="R142" s="4"/>
      <c r="S142" t="s">
        <v>1</v>
      </c>
      <c r="T142" t="b">
        <v>1</v>
      </c>
      <c r="U142">
        <v>0</v>
      </c>
      <c r="W142">
        <v>0</v>
      </c>
      <c r="X142">
        <v>0</v>
      </c>
      <c r="AA142" s="4">
        <v>45162.494109340281</v>
      </c>
      <c r="AC142" s="4"/>
      <c r="AD142" t="b">
        <v>0</v>
      </c>
      <c r="AE142" t="s">
        <v>703</v>
      </c>
      <c r="AF142" t="s">
        <v>704</v>
      </c>
      <c r="AG142" t="s">
        <v>705</v>
      </c>
    </row>
    <row r="143" spans="1:33" x14ac:dyDescent="0.35">
      <c r="A143">
        <v>258</v>
      </c>
      <c r="B143" t="s">
        <v>503</v>
      </c>
      <c r="C143" t="s">
        <v>219</v>
      </c>
      <c r="D143" t="s">
        <v>232</v>
      </c>
      <c r="E143" t="s">
        <v>504</v>
      </c>
      <c r="F143" t="s">
        <v>639</v>
      </c>
      <c r="G143" t="s">
        <v>84</v>
      </c>
      <c r="I143" t="s">
        <v>83</v>
      </c>
      <c r="J143">
        <v>9</v>
      </c>
      <c r="K143" s="4"/>
      <c r="L143" s="4"/>
      <c r="N143" s="4"/>
      <c r="Q143" t="b">
        <v>0</v>
      </c>
      <c r="R143" s="4"/>
      <c r="S143" t="s">
        <v>1</v>
      </c>
      <c r="T143" t="b">
        <v>1</v>
      </c>
      <c r="U143">
        <v>0</v>
      </c>
      <c r="W143">
        <v>0</v>
      </c>
      <c r="X143">
        <v>0</v>
      </c>
      <c r="AA143" s="4">
        <v>45163.412941782408</v>
      </c>
      <c r="AC143" s="4"/>
      <c r="AD143" t="b">
        <v>0</v>
      </c>
      <c r="AE143" t="s">
        <v>695</v>
      </c>
      <c r="AF143" t="s">
        <v>696</v>
      </c>
      <c r="AG143" t="s">
        <v>697</v>
      </c>
    </row>
    <row r="144" spans="1:33" x14ac:dyDescent="0.35">
      <c r="A144">
        <v>263</v>
      </c>
      <c r="B144" t="s">
        <v>594</v>
      </c>
      <c r="C144" t="s">
        <v>430</v>
      </c>
      <c r="D144" t="s">
        <v>596</v>
      </c>
      <c r="E144" t="s">
        <v>595</v>
      </c>
      <c r="F144" t="s">
        <v>640</v>
      </c>
      <c r="G144" t="s">
        <v>84</v>
      </c>
      <c r="I144" t="s">
        <v>83</v>
      </c>
      <c r="J144">
        <v>15</v>
      </c>
      <c r="K144" s="4"/>
      <c r="L144" s="4"/>
      <c r="N144" s="4"/>
      <c r="Q144" t="b">
        <v>0</v>
      </c>
      <c r="R144" s="4"/>
      <c r="S144" t="s">
        <v>1</v>
      </c>
      <c r="T144" t="b">
        <v>1</v>
      </c>
      <c r="U144">
        <v>0</v>
      </c>
      <c r="W144">
        <v>0</v>
      </c>
      <c r="X144">
        <v>0</v>
      </c>
      <c r="AA144" s="4">
        <v>45163.412941782408</v>
      </c>
      <c r="AC144" s="4"/>
      <c r="AD144" t="b">
        <v>0</v>
      </c>
      <c r="AE144" t="s">
        <v>719</v>
      </c>
      <c r="AF144" t="s">
        <v>616</v>
      </c>
      <c r="AG144" t="s">
        <v>720</v>
      </c>
    </row>
    <row r="145" spans="1:33" x14ac:dyDescent="0.35">
      <c r="A145">
        <v>264</v>
      </c>
      <c r="B145" t="s">
        <v>208</v>
      </c>
      <c r="C145" t="s">
        <v>210</v>
      </c>
      <c r="D145" t="s">
        <v>211</v>
      </c>
      <c r="E145" t="s">
        <v>209</v>
      </c>
      <c r="F145" t="s">
        <v>640</v>
      </c>
      <c r="G145" t="s">
        <v>84</v>
      </c>
      <c r="I145" t="s">
        <v>83</v>
      </c>
      <c r="J145">
        <v>16</v>
      </c>
      <c r="K145" s="4"/>
      <c r="L145" s="4">
        <v>45358</v>
      </c>
      <c r="M145" t="s">
        <v>835</v>
      </c>
      <c r="N145" s="4">
        <v>45358</v>
      </c>
      <c r="Q145" t="b">
        <v>0</v>
      </c>
      <c r="R145" s="4"/>
      <c r="S145" t="s">
        <v>1</v>
      </c>
      <c r="T145" t="b">
        <v>1</v>
      </c>
      <c r="U145">
        <v>0</v>
      </c>
      <c r="W145">
        <v>0</v>
      </c>
      <c r="X145">
        <v>0</v>
      </c>
      <c r="AA145" s="4">
        <v>45162.494109340281</v>
      </c>
      <c r="AC145" s="4"/>
      <c r="AD145" t="b">
        <v>0</v>
      </c>
      <c r="AE145" t="s">
        <v>722</v>
      </c>
      <c r="AF145" t="s">
        <v>723</v>
      </c>
      <c r="AG145" t="s">
        <v>724</v>
      </c>
    </row>
    <row r="146" spans="1:33" x14ac:dyDescent="0.35">
      <c r="A146">
        <v>267</v>
      </c>
      <c r="B146" t="s">
        <v>225</v>
      </c>
      <c r="C146" t="s">
        <v>227</v>
      </c>
      <c r="D146" t="s">
        <v>228</v>
      </c>
      <c r="E146" t="s">
        <v>226</v>
      </c>
      <c r="F146" t="s">
        <v>641</v>
      </c>
      <c r="G146" t="s">
        <v>82</v>
      </c>
      <c r="I146" t="s">
        <v>83</v>
      </c>
      <c r="J146">
        <v>16</v>
      </c>
      <c r="K146" s="4"/>
      <c r="L146" s="4"/>
      <c r="N146" s="4"/>
      <c r="Q146" t="b">
        <v>0</v>
      </c>
      <c r="R146" s="4"/>
      <c r="S146" t="s">
        <v>1</v>
      </c>
      <c r="T146" t="b">
        <v>1</v>
      </c>
      <c r="U146">
        <v>0</v>
      </c>
      <c r="W146">
        <v>0</v>
      </c>
      <c r="X146">
        <v>0</v>
      </c>
      <c r="AA146" s="4">
        <v>45155.483704317128</v>
      </c>
      <c r="AC146" s="4"/>
      <c r="AD146" t="b">
        <v>0</v>
      </c>
      <c r="AE146" t="s">
        <v>722</v>
      </c>
      <c r="AF146" t="s">
        <v>723</v>
      </c>
      <c r="AG146" t="s">
        <v>724</v>
      </c>
    </row>
    <row r="147" spans="1:33" x14ac:dyDescent="0.35">
      <c r="A147">
        <v>268</v>
      </c>
      <c r="B147" t="s">
        <v>185</v>
      </c>
      <c r="C147" t="s">
        <v>187</v>
      </c>
      <c r="D147" t="s">
        <v>188</v>
      </c>
      <c r="E147" t="s">
        <v>186</v>
      </c>
      <c r="F147" t="s">
        <v>640</v>
      </c>
      <c r="G147" t="s">
        <v>84</v>
      </c>
      <c r="I147" t="s">
        <v>90</v>
      </c>
      <c r="J147">
        <v>8</v>
      </c>
      <c r="K147" s="4"/>
      <c r="L147" s="4"/>
      <c r="N147" s="4"/>
      <c r="Q147" t="b">
        <v>0</v>
      </c>
      <c r="R147" s="4"/>
      <c r="S147" t="s">
        <v>1</v>
      </c>
      <c r="T147" t="b">
        <v>1</v>
      </c>
      <c r="U147">
        <v>0</v>
      </c>
      <c r="W147">
        <v>0</v>
      </c>
      <c r="X147">
        <v>0</v>
      </c>
      <c r="AA147" s="4">
        <v>45163.412941782408</v>
      </c>
      <c r="AC147" s="4"/>
      <c r="AD147" t="b">
        <v>0</v>
      </c>
      <c r="AE147" t="s">
        <v>691</v>
      </c>
      <c r="AF147" t="s">
        <v>692</v>
      </c>
      <c r="AG147" t="s">
        <v>693</v>
      </c>
    </row>
    <row r="148" spans="1:33" x14ac:dyDescent="0.35">
      <c r="A148">
        <v>269</v>
      </c>
      <c r="B148" t="s">
        <v>281</v>
      </c>
      <c r="C148" t="s">
        <v>113</v>
      </c>
      <c r="D148" t="s">
        <v>89</v>
      </c>
      <c r="E148" t="s">
        <v>282</v>
      </c>
      <c r="F148" t="s">
        <v>640</v>
      </c>
      <c r="G148" t="s">
        <v>84</v>
      </c>
      <c r="I148" t="s">
        <v>83</v>
      </c>
      <c r="J148">
        <v>11</v>
      </c>
      <c r="K148" s="4"/>
      <c r="L148" s="4"/>
      <c r="N148" s="4"/>
      <c r="Q148" t="b">
        <v>0</v>
      </c>
      <c r="R148" s="4"/>
      <c r="S148" t="s">
        <v>1</v>
      </c>
      <c r="T148" t="b">
        <v>1</v>
      </c>
      <c r="U148">
        <v>0</v>
      </c>
      <c r="W148">
        <v>0</v>
      </c>
      <c r="X148">
        <v>0</v>
      </c>
      <c r="AA148" s="4">
        <v>45163.412941782408</v>
      </c>
      <c r="AC148" s="4"/>
      <c r="AD148" t="b">
        <v>0</v>
      </c>
      <c r="AE148" t="s">
        <v>703</v>
      </c>
      <c r="AF148" t="s">
        <v>704</v>
      </c>
      <c r="AG148" t="s">
        <v>705</v>
      </c>
    </row>
    <row r="149" spans="1:33" x14ac:dyDescent="0.35">
      <c r="A149">
        <v>270</v>
      </c>
      <c r="B149" t="s">
        <v>392</v>
      </c>
      <c r="C149" t="s">
        <v>791</v>
      </c>
      <c r="D149" t="s">
        <v>792</v>
      </c>
      <c r="E149" t="s">
        <v>393</v>
      </c>
      <c r="K149" s="4"/>
      <c r="L149" s="4"/>
      <c r="N149" s="4"/>
      <c r="Q149" t="b">
        <v>0</v>
      </c>
      <c r="R149" s="4"/>
      <c r="S149" t="s">
        <v>1</v>
      </c>
      <c r="T149" t="b">
        <v>1</v>
      </c>
      <c r="U149">
        <v>0</v>
      </c>
      <c r="W149">
        <v>0</v>
      </c>
      <c r="X149">
        <v>0</v>
      </c>
      <c r="AA149" s="4">
        <v>45162.494109340281</v>
      </c>
      <c r="AC149" s="4"/>
      <c r="AD149" t="b">
        <v>0</v>
      </c>
    </row>
    <row r="150" spans="1:33" x14ac:dyDescent="0.35">
      <c r="A150">
        <v>271</v>
      </c>
      <c r="B150" t="s">
        <v>451</v>
      </c>
      <c r="C150" t="s">
        <v>301</v>
      </c>
      <c r="D150" t="s">
        <v>284</v>
      </c>
      <c r="E150" t="s">
        <v>452</v>
      </c>
      <c r="F150" t="s">
        <v>639</v>
      </c>
      <c r="G150" t="s">
        <v>84</v>
      </c>
      <c r="I150" t="s">
        <v>83</v>
      </c>
      <c r="J150">
        <v>11</v>
      </c>
      <c r="K150" s="4"/>
      <c r="L150" s="4"/>
      <c r="N150" s="4"/>
      <c r="Q150" t="b">
        <v>0</v>
      </c>
      <c r="R150" s="4"/>
      <c r="S150" t="s">
        <v>1</v>
      </c>
      <c r="T150" t="b">
        <v>1</v>
      </c>
      <c r="U150">
        <v>0</v>
      </c>
      <c r="W150">
        <v>0</v>
      </c>
      <c r="X150">
        <v>0</v>
      </c>
      <c r="AA150" s="4">
        <v>45163.412941782408</v>
      </c>
      <c r="AC150" s="4"/>
      <c r="AD150" t="b">
        <v>0</v>
      </c>
      <c r="AE150" t="s">
        <v>703</v>
      </c>
      <c r="AF150" t="s">
        <v>704</v>
      </c>
      <c r="AG150" t="s">
        <v>705</v>
      </c>
    </row>
    <row r="151" spans="1:33" x14ac:dyDescent="0.35">
      <c r="A151">
        <v>272</v>
      </c>
      <c r="B151" t="s">
        <v>467</v>
      </c>
      <c r="C151" t="s">
        <v>465</v>
      </c>
      <c r="D151" t="s">
        <v>434</v>
      </c>
      <c r="E151" t="s">
        <v>468</v>
      </c>
      <c r="F151" t="s">
        <v>640</v>
      </c>
      <c r="G151" t="s">
        <v>82</v>
      </c>
      <c r="I151" t="s">
        <v>83</v>
      </c>
      <c r="J151">
        <v>13</v>
      </c>
      <c r="K151" s="4"/>
      <c r="L151" s="4"/>
      <c r="N151" s="4"/>
      <c r="Q151" t="b">
        <v>0</v>
      </c>
      <c r="R151" s="4"/>
      <c r="S151" t="s">
        <v>1</v>
      </c>
      <c r="T151" t="b">
        <v>1</v>
      </c>
      <c r="U151">
        <v>0</v>
      </c>
      <c r="W151">
        <v>0</v>
      </c>
      <c r="X151">
        <v>0</v>
      </c>
      <c r="AA151" s="4">
        <v>45162.494109340281</v>
      </c>
      <c r="AC151" s="4"/>
      <c r="AD151" t="b">
        <v>0</v>
      </c>
      <c r="AE151" t="s">
        <v>711</v>
      </c>
      <c r="AF151" t="s">
        <v>712</v>
      </c>
      <c r="AG151" t="s">
        <v>713</v>
      </c>
    </row>
    <row r="152" spans="1:33" x14ac:dyDescent="0.35">
      <c r="A152">
        <v>274</v>
      </c>
      <c r="B152" t="s">
        <v>475</v>
      </c>
      <c r="C152" t="s">
        <v>477</v>
      </c>
      <c r="D152" t="s">
        <v>478</v>
      </c>
      <c r="E152" t="s">
        <v>476</v>
      </c>
      <c r="F152" t="s">
        <v>639</v>
      </c>
      <c r="G152" t="s">
        <v>84</v>
      </c>
      <c r="I152" t="s">
        <v>83</v>
      </c>
      <c r="J152">
        <v>10</v>
      </c>
      <c r="K152" s="4"/>
      <c r="L152" s="4"/>
      <c r="N152" s="4"/>
      <c r="Q152" t="b">
        <v>0</v>
      </c>
      <c r="R152" s="4"/>
      <c r="S152" t="s">
        <v>1</v>
      </c>
      <c r="T152" t="b">
        <v>1</v>
      </c>
      <c r="U152">
        <v>0</v>
      </c>
      <c r="W152">
        <v>0</v>
      </c>
      <c r="X152">
        <v>0</v>
      </c>
      <c r="AA152" s="4">
        <v>45163.412941782408</v>
      </c>
      <c r="AC152" s="4"/>
      <c r="AD152" t="b">
        <v>0</v>
      </c>
      <c r="AE152" t="s">
        <v>699</v>
      </c>
      <c r="AF152" t="s">
        <v>700</v>
      </c>
      <c r="AG152" t="s">
        <v>701</v>
      </c>
    </row>
    <row r="153" spans="1:33" x14ac:dyDescent="0.35">
      <c r="A153">
        <v>275</v>
      </c>
      <c r="B153" t="s">
        <v>538</v>
      </c>
      <c r="C153" t="s">
        <v>164</v>
      </c>
      <c r="D153" t="s">
        <v>165</v>
      </c>
      <c r="E153" t="s">
        <v>539</v>
      </c>
      <c r="F153" t="s">
        <v>639</v>
      </c>
      <c r="G153" t="s">
        <v>84</v>
      </c>
      <c r="I153" t="s">
        <v>83</v>
      </c>
      <c r="J153">
        <v>11</v>
      </c>
      <c r="K153" s="4"/>
      <c r="L153" s="4"/>
      <c r="N153" s="4"/>
      <c r="Q153" t="b">
        <v>0</v>
      </c>
      <c r="R153" s="4"/>
      <c r="S153" t="s">
        <v>1</v>
      </c>
      <c r="T153" t="b">
        <v>1</v>
      </c>
      <c r="U153">
        <v>0</v>
      </c>
      <c r="W153">
        <v>0</v>
      </c>
      <c r="X153">
        <v>0</v>
      </c>
      <c r="AA153" s="4">
        <v>45163.412941782408</v>
      </c>
      <c r="AC153" s="4"/>
      <c r="AD153" t="b">
        <v>0</v>
      </c>
      <c r="AE153" t="s">
        <v>703</v>
      </c>
      <c r="AF153" t="s">
        <v>704</v>
      </c>
      <c r="AG153" t="s">
        <v>705</v>
      </c>
    </row>
    <row r="154" spans="1:33" x14ac:dyDescent="0.35">
      <c r="A154">
        <v>276</v>
      </c>
      <c r="B154" t="s">
        <v>515</v>
      </c>
      <c r="C154" t="s">
        <v>517</v>
      </c>
      <c r="D154" t="s">
        <v>518</v>
      </c>
      <c r="E154" t="s">
        <v>516</v>
      </c>
      <c r="F154" t="s">
        <v>639</v>
      </c>
      <c r="G154" t="s">
        <v>84</v>
      </c>
      <c r="I154" t="s">
        <v>83</v>
      </c>
      <c r="J154">
        <v>13</v>
      </c>
      <c r="K154" s="4"/>
      <c r="L154" s="4"/>
      <c r="N154" s="4"/>
      <c r="Q154" t="b">
        <v>0</v>
      </c>
      <c r="R154" s="4"/>
      <c r="S154" t="s">
        <v>1</v>
      </c>
      <c r="T154" t="b">
        <v>1</v>
      </c>
      <c r="U154">
        <v>0</v>
      </c>
      <c r="W154">
        <v>0</v>
      </c>
      <c r="X154">
        <v>0</v>
      </c>
      <c r="AA154" s="4">
        <v>45156.51313900463</v>
      </c>
      <c r="AC154" s="4"/>
      <c r="AD154" t="b">
        <v>0</v>
      </c>
      <c r="AE154" t="s">
        <v>711</v>
      </c>
      <c r="AF154" t="s">
        <v>712</v>
      </c>
      <c r="AG154" t="s">
        <v>713</v>
      </c>
    </row>
    <row r="155" spans="1:33" x14ac:dyDescent="0.35">
      <c r="A155">
        <v>278</v>
      </c>
      <c r="B155" t="s">
        <v>169</v>
      </c>
      <c r="C155" t="s">
        <v>171</v>
      </c>
      <c r="D155" t="s">
        <v>172</v>
      </c>
      <c r="E155" t="s">
        <v>170</v>
      </c>
      <c r="F155" t="s">
        <v>639</v>
      </c>
      <c r="G155" t="s">
        <v>82</v>
      </c>
      <c r="I155" t="s">
        <v>83</v>
      </c>
      <c r="J155">
        <v>13</v>
      </c>
      <c r="K155" s="4"/>
      <c r="L155" s="4"/>
      <c r="N155" s="4"/>
      <c r="Q155" t="b">
        <v>0</v>
      </c>
      <c r="R155" s="4"/>
      <c r="S155" t="s">
        <v>1</v>
      </c>
      <c r="T155" t="b">
        <v>1</v>
      </c>
      <c r="U155">
        <v>0</v>
      </c>
      <c r="W155">
        <v>0</v>
      </c>
      <c r="X155">
        <v>0</v>
      </c>
      <c r="AA155" s="4">
        <v>45163.412941782408</v>
      </c>
      <c r="AC155" s="4"/>
      <c r="AD155" t="b">
        <v>0</v>
      </c>
      <c r="AE155" t="s">
        <v>711</v>
      </c>
      <c r="AF155" t="s">
        <v>712</v>
      </c>
      <c r="AG155" t="s">
        <v>713</v>
      </c>
    </row>
    <row r="156" spans="1:33" x14ac:dyDescent="0.35">
      <c r="A156">
        <v>281</v>
      </c>
      <c r="B156" t="s">
        <v>582</v>
      </c>
      <c r="C156" t="s">
        <v>239</v>
      </c>
      <c r="D156" t="s">
        <v>584</v>
      </c>
      <c r="E156" t="s">
        <v>583</v>
      </c>
      <c r="F156" t="s">
        <v>640</v>
      </c>
      <c r="G156" t="s">
        <v>84</v>
      </c>
      <c r="I156" t="s">
        <v>90</v>
      </c>
      <c r="J156">
        <v>7</v>
      </c>
      <c r="K156" s="4"/>
      <c r="L156" s="4"/>
      <c r="N156" s="4"/>
      <c r="Q156" t="b">
        <v>0</v>
      </c>
      <c r="R156" s="4"/>
      <c r="S156" t="s">
        <v>1</v>
      </c>
      <c r="T156" t="b">
        <v>1</v>
      </c>
      <c r="U156">
        <v>0</v>
      </c>
      <c r="W156">
        <v>0</v>
      </c>
      <c r="X156">
        <v>0</v>
      </c>
      <c r="AA156" s="4">
        <v>45163.412941782408</v>
      </c>
      <c r="AC156" s="4"/>
      <c r="AD156" t="b">
        <v>0</v>
      </c>
      <c r="AE156" t="s">
        <v>687</v>
      </c>
      <c r="AF156" t="s">
        <v>688</v>
      </c>
      <c r="AG156" t="s">
        <v>689</v>
      </c>
    </row>
    <row r="157" spans="1:33" x14ac:dyDescent="0.35">
      <c r="A157">
        <v>283</v>
      </c>
      <c r="B157" t="s">
        <v>181</v>
      </c>
      <c r="C157" t="s">
        <v>183</v>
      </c>
      <c r="D157" t="s">
        <v>184</v>
      </c>
      <c r="E157" t="s">
        <v>182</v>
      </c>
      <c r="F157" t="s">
        <v>640</v>
      </c>
      <c r="G157" t="s">
        <v>84</v>
      </c>
      <c r="I157" t="s">
        <v>90</v>
      </c>
      <c r="J157">
        <v>14</v>
      </c>
      <c r="K157" s="4"/>
      <c r="L157" s="4"/>
      <c r="N157" s="4"/>
      <c r="Q157" t="b">
        <v>0</v>
      </c>
      <c r="R157" s="4"/>
      <c r="S157" t="s">
        <v>1</v>
      </c>
      <c r="T157" t="b">
        <v>1</v>
      </c>
      <c r="U157">
        <v>0</v>
      </c>
      <c r="W157">
        <v>0</v>
      </c>
      <c r="X157">
        <v>0</v>
      </c>
      <c r="AA157" s="4">
        <v>45162.494109340281</v>
      </c>
      <c r="AC157" s="4"/>
      <c r="AD157" t="b">
        <v>0</v>
      </c>
      <c r="AE157" t="s">
        <v>715</v>
      </c>
      <c r="AF157" t="s">
        <v>716</v>
      </c>
      <c r="AG157" t="s">
        <v>717</v>
      </c>
    </row>
    <row r="158" spans="1:33" x14ac:dyDescent="0.35">
      <c r="A158">
        <v>285</v>
      </c>
      <c r="B158" t="s">
        <v>924</v>
      </c>
      <c r="C158" t="s">
        <v>864</v>
      </c>
      <c r="D158" t="s">
        <v>865</v>
      </c>
      <c r="E158" t="s">
        <v>925</v>
      </c>
      <c r="F158" t="s">
        <v>640</v>
      </c>
      <c r="G158" t="s">
        <v>84</v>
      </c>
      <c r="I158" t="s">
        <v>90</v>
      </c>
      <c r="J158">
        <v>2</v>
      </c>
      <c r="K158" s="4"/>
      <c r="L158" s="4"/>
      <c r="N158" s="4"/>
      <c r="Q158" t="b">
        <v>0</v>
      </c>
      <c r="R158" s="4"/>
      <c r="T158" t="b">
        <v>1</v>
      </c>
      <c r="U158">
        <v>0</v>
      </c>
      <c r="W158">
        <v>0</v>
      </c>
      <c r="X158">
        <v>0</v>
      </c>
      <c r="AA158" s="4"/>
      <c r="AC158" s="4"/>
      <c r="AD158" t="b">
        <v>0</v>
      </c>
      <c r="AE158" t="s">
        <v>667</v>
      </c>
      <c r="AF158" t="s">
        <v>668</v>
      </c>
      <c r="AG158" t="s">
        <v>669</v>
      </c>
    </row>
    <row r="159" spans="1:33" x14ac:dyDescent="0.35">
      <c r="A159">
        <v>286</v>
      </c>
      <c r="B159" t="s">
        <v>916</v>
      </c>
      <c r="C159" t="s">
        <v>866</v>
      </c>
      <c r="D159" t="s">
        <v>867</v>
      </c>
      <c r="E159" t="s">
        <v>917</v>
      </c>
      <c r="F159" t="s">
        <v>639</v>
      </c>
      <c r="G159" t="s">
        <v>84</v>
      </c>
      <c r="I159" t="s">
        <v>83</v>
      </c>
      <c r="J159">
        <v>10</v>
      </c>
      <c r="K159" s="4"/>
      <c r="L159" s="4">
        <v>45341</v>
      </c>
      <c r="M159" t="s">
        <v>836</v>
      </c>
      <c r="N159" s="4">
        <v>45358</v>
      </c>
      <c r="Q159" t="b">
        <v>0</v>
      </c>
      <c r="R159" s="4"/>
      <c r="T159" t="b">
        <v>1</v>
      </c>
      <c r="U159">
        <v>0</v>
      </c>
      <c r="W159">
        <v>0</v>
      </c>
      <c r="X159">
        <v>0</v>
      </c>
      <c r="AA159" s="4"/>
      <c r="AC159" s="4"/>
      <c r="AD159" t="b">
        <v>0</v>
      </c>
      <c r="AE159" t="s">
        <v>699</v>
      </c>
      <c r="AF159" t="s">
        <v>700</v>
      </c>
      <c r="AG159" t="s">
        <v>701</v>
      </c>
    </row>
    <row r="160" spans="1:33" x14ac:dyDescent="0.35">
      <c r="A160">
        <v>287</v>
      </c>
      <c r="B160" t="s">
        <v>972</v>
      </c>
      <c r="C160" t="s">
        <v>91</v>
      </c>
      <c r="D160" t="s">
        <v>251</v>
      </c>
      <c r="E160" t="s">
        <v>250</v>
      </c>
      <c r="F160" t="s">
        <v>639</v>
      </c>
      <c r="G160" t="s">
        <v>84</v>
      </c>
      <c r="I160" t="s">
        <v>90</v>
      </c>
      <c r="J160">
        <v>9</v>
      </c>
      <c r="K160" s="4"/>
      <c r="L160" s="4">
        <v>45343</v>
      </c>
      <c r="M160" t="s">
        <v>836</v>
      </c>
      <c r="N160" s="4">
        <v>45358</v>
      </c>
      <c r="Q160" t="b">
        <v>0</v>
      </c>
      <c r="R160" s="4"/>
      <c r="T160" t="b">
        <v>1</v>
      </c>
      <c r="U160">
        <v>0</v>
      </c>
      <c r="W160">
        <v>0</v>
      </c>
      <c r="X160">
        <v>0</v>
      </c>
      <c r="AA160" s="4"/>
      <c r="AC160" s="4"/>
      <c r="AD160" t="b">
        <v>0</v>
      </c>
      <c r="AE160" t="s">
        <v>695</v>
      </c>
      <c r="AF160" t="s">
        <v>696</v>
      </c>
      <c r="AG160" t="s">
        <v>697</v>
      </c>
    </row>
    <row r="161" spans="1:33" x14ac:dyDescent="0.35">
      <c r="A161">
        <v>288</v>
      </c>
      <c r="B161" t="s">
        <v>950</v>
      </c>
      <c r="C161" t="s">
        <v>895</v>
      </c>
      <c r="D161" t="s">
        <v>896</v>
      </c>
      <c r="E161" t="s">
        <v>951</v>
      </c>
      <c r="F161" t="s">
        <v>640</v>
      </c>
      <c r="G161" t="s">
        <v>82</v>
      </c>
      <c r="I161" t="s">
        <v>90</v>
      </c>
      <c r="J161">
        <v>11</v>
      </c>
      <c r="K161" s="4"/>
      <c r="L161" s="4"/>
      <c r="N161" s="4"/>
      <c r="Q161" t="b">
        <v>0</v>
      </c>
      <c r="R161" s="4"/>
      <c r="T161" t="b">
        <v>1</v>
      </c>
      <c r="U161">
        <v>0</v>
      </c>
      <c r="W161">
        <v>0</v>
      </c>
      <c r="X161">
        <v>0</v>
      </c>
      <c r="AA161" s="4"/>
      <c r="AC161" s="4"/>
      <c r="AD161" t="b">
        <v>0</v>
      </c>
      <c r="AE161" t="s">
        <v>703</v>
      </c>
      <c r="AF161" t="s">
        <v>704</v>
      </c>
      <c r="AG161" t="s">
        <v>705</v>
      </c>
    </row>
    <row r="162" spans="1:33" x14ac:dyDescent="0.35">
      <c r="A162">
        <v>290</v>
      </c>
      <c r="B162" t="s">
        <v>918</v>
      </c>
      <c r="C162" t="s">
        <v>877</v>
      </c>
      <c r="D162" t="s">
        <v>132</v>
      </c>
      <c r="E162" t="s">
        <v>919</v>
      </c>
      <c r="F162" t="s">
        <v>639</v>
      </c>
      <c r="G162" t="s">
        <v>84</v>
      </c>
      <c r="I162" t="s">
        <v>90</v>
      </c>
      <c r="J162">
        <v>8</v>
      </c>
      <c r="K162" s="4"/>
      <c r="L162" s="4"/>
      <c r="N162" s="4"/>
      <c r="Q162" t="b">
        <v>0</v>
      </c>
      <c r="R162" s="4"/>
      <c r="T162" t="b">
        <v>1</v>
      </c>
      <c r="U162">
        <v>0</v>
      </c>
      <c r="W162">
        <v>0</v>
      </c>
      <c r="X162">
        <v>0</v>
      </c>
      <c r="AA162" s="4"/>
      <c r="AC162" s="4"/>
      <c r="AD162" t="b">
        <v>0</v>
      </c>
      <c r="AE162" t="s">
        <v>691</v>
      </c>
      <c r="AF162" t="s">
        <v>692</v>
      </c>
      <c r="AG162" t="s">
        <v>693</v>
      </c>
    </row>
    <row r="163" spans="1:33" x14ac:dyDescent="0.35">
      <c r="A163">
        <v>291</v>
      </c>
      <c r="B163" t="s">
        <v>944</v>
      </c>
      <c r="C163" t="s">
        <v>868</v>
      </c>
      <c r="D163" t="s">
        <v>869</v>
      </c>
      <c r="E163" t="s">
        <v>945</v>
      </c>
      <c r="F163" t="s">
        <v>639</v>
      </c>
      <c r="G163" t="s">
        <v>82</v>
      </c>
      <c r="I163" t="s">
        <v>83</v>
      </c>
      <c r="J163">
        <v>5</v>
      </c>
      <c r="K163" s="4"/>
      <c r="L163" s="4">
        <v>45350</v>
      </c>
      <c r="M163" t="s">
        <v>836</v>
      </c>
      <c r="N163" s="4">
        <v>45358</v>
      </c>
      <c r="Q163" t="b">
        <v>0</v>
      </c>
      <c r="R163" s="4"/>
      <c r="T163" t="b">
        <v>1</v>
      </c>
      <c r="U163">
        <v>0</v>
      </c>
      <c r="W163">
        <v>0</v>
      </c>
      <c r="X163">
        <v>0</v>
      </c>
      <c r="AA163" s="4"/>
      <c r="AC163" s="4"/>
      <c r="AD163" t="b">
        <v>0</v>
      </c>
      <c r="AE163" t="s">
        <v>679</v>
      </c>
      <c r="AF163" t="s">
        <v>680</v>
      </c>
      <c r="AG163" t="s">
        <v>681</v>
      </c>
    </row>
    <row r="164" spans="1:33" x14ac:dyDescent="0.35">
      <c r="A164">
        <v>292</v>
      </c>
      <c r="B164" t="s">
        <v>922</v>
      </c>
      <c r="C164" t="s">
        <v>878</v>
      </c>
      <c r="D164" t="s">
        <v>530</v>
      </c>
      <c r="E164" t="s">
        <v>923</v>
      </c>
      <c r="F164" t="s">
        <v>639</v>
      </c>
      <c r="G164" t="s">
        <v>82</v>
      </c>
      <c r="I164" t="s">
        <v>90</v>
      </c>
      <c r="J164">
        <v>15</v>
      </c>
      <c r="K164" s="4"/>
      <c r="L164" s="4"/>
      <c r="N164" s="4"/>
      <c r="Q164" t="b">
        <v>0</v>
      </c>
      <c r="R164" s="4"/>
      <c r="T164" t="b">
        <v>1</v>
      </c>
      <c r="U164">
        <v>0</v>
      </c>
      <c r="W164">
        <v>0</v>
      </c>
      <c r="X164">
        <v>0</v>
      </c>
      <c r="AA164" s="4"/>
      <c r="AC164" s="4"/>
      <c r="AD164" t="b">
        <v>0</v>
      </c>
      <c r="AE164" t="s">
        <v>719</v>
      </c>
      <c r="AF164" t="s">
        <v>616</v>
      </c>
      <c r="AG164" t="s">
        <v>720</v>
      </c>
    </row>
    <row r="165" spans="1:33" x14ac:dyDescent="0.35">
      <c r="A165">
        <v>293</v>
      </c>
      <c r="B165" t="s">
        <v>914</v>
      </c>
      <c r="C165" t="s">
        <v>137</v>
      </c>
      <c r="D165" t="s">
        <v>870</v>
      </c>
      <c r="E165" t="s">
        <v>915</v>
      </c>
      <c r="F165" t="s">
        <v>640</v>
      </c>
      <c r="G165" t="s">
        <v>84</v>
      </c>
      <c r="I165" t="s">
        <v>90</v>
      </c>
      <c r="J165">
        <v>3</v>
      </c>
      <c r="K165" s="4"/>
      <c r="L165" s="4"/>
      <c r="N165" s="4"/>
      <c r="Q165" t="b">
        <v>0</v>
      </c>
      <c r="R165" s="4"/>
      <c r="T165" t="b">
        <v>1</v>
      </c>
      <c r="U165">
        <v>0</v>
      </c>
      <c r="W165">
        <v>0</v>
      </c>
      <c r="X165">
        <v>0</v>
      </c>
      <c r="AA165" s="4"/>
      <c r="AC165" s="4"/>
      <c r="AD165" t="b">
        <v>0</v>
      </c>
      <c r="AE165" t="s">
        <v>671</v>
      </c>
      <c r="AF165" t="s">
        <v>672</v>
      </c>
      <c r="AG165" t="s">
        <v>673</v>
      </c>
    </row>
    <row r="166" spans="1:33" x14ac:dyDescent="0.35">
      <c r="A166">
        <v>294</v>
      </c>
      <c r="B166" t="s">
        <v>930</v>
      </c>
      <c r="C166" t="s">
        <v>886</v>
      </c>
      <c r="D166" t="s">
        <v>584</v>
      </c>
      <c r="E166" t="s">
        <v>931</v>
      </c>
      <c r="F166" t="s">
        <v>639</v>
      </c>
      <c r="G166" t="s">
        <v>82</v>
      </c>
      <c r="I166" t="s">
        <v>90</v>
      </c>
      <c r="J166">
        <v>16</v>
      </c>
      <c r="K166" s="4"/>
      <c r="L166" s="4"/>
      <c r="N166" s="4"/>
      <c r="Q166" t="b">
        <v>0</v>
      </c>
      <c r="R166" s="4"/>
      <c r="T166" t="b">
        <v>1</v>
      </c>
      <c r="U166">
        <v>0</v>
      </c>
      <c r="W166">
        <v>0</v>
      </c>
      <c r="X166">
        <v>0</v>
      </c>
      <c r="AA166" s="4"/>
      <c r="AC166" s="4"/>
      <c r="AD166" t="b">
        <v>0</v>
      </c>
      <c r="AE166" t="s">
        <v>722</v>
      </c>
      <c r="AF166" t="s">
        <v>723</v>
      </c>
      <c r="AG166" t="s">
        <v>724</v>
      </c>
    </row>
    <row r="167" spans="1:33" x14ac:dyDescent="0.35">
      <c r="A167">
        <v>295</v>
      </c>
      <c r="B167" t="s">
        <v>958</v>
      </c>
      <c r="C167" t="s">
        <v>873</v>
      </c>
      <c r="D167" t="s">
        <v>874</v>
      </c>
      <c r="E167" t="s">
        <v>959</v>
      </c>
      <c r="F167" t="s">
        <v>640</v>
      </c>
      <c r="G167" t="s">
        <v>84</v>
      </c>
      <c r="I167" t="s">
        <v>90</v>
      </c>
      <c r="J167">
        <v>15</v>
      </c>
      <c r="K167" s="4"/>
      <c r="L167" s="4">
        <v>45358</v>
      </c>
      <c r="M167" t="s">
        <v>836</v>
      </c>
      <c r="N167" s="4">
        <v>45358</v>
      </c>
      <c r="Q167" t="b">
        <v>0</v>
      </c>
      <c r="R167" s="4"/>
      <c r="T167" t="b">
        <v>1</v>
      </c>
      <c r="U167">
        <v>0</v>
      </c>
      <c r="W167">
        <v>0</v>
      </c>
      <c r="X167">
        <v>0</v>
      </c>
      <c r="AA167" s="4"/>
      <c r="AC167" s="4"/>
      <c r="AD167" t="b">
        <v>0</v>
      </c>
      <c r="AE167" t="s">
        <v>719</v>
      </c>
      <c r="AF167" t="s">
        <v>616</v>
      </c>
      <c r="AG167" t="s">
        <v>720</v>
      </c>
    </row>
    <row r="168" spans="1:33" x14ac:dyDescent="0.35">
      <c r="A168">
        <v>296</v>
      </c>
      <c r="B168" t="s">
        <v>966</v>
      </c>
      <c r="C168" t="s">
        <v>871</v>
      </c>
      <c r="D168" t="s">
        <v>872</v>
      </c>
      <c r="E168" t="s">
        <v>967</v>
      </c>
      <c r="F168" t="s">
        <v>639</v>
      </c>
      <c r="G168" t="s">
        <v>82</v>
      </c>
      <c r="I168" t="s">
        <v>90</v>
      </c>
      <c r="J168">
        <v>11</v>
      </c>
      <c r="K168" s="4"/>
      <c r="L168" s="4"/>
      <c r="N168" s="4"/>
      <c r="Q168" t="b">
        <v>0</v>
      </c>
      <c r="R168" s="4"/>
      <c r="T168" t="b">
        <v>1</v>
      </c>
      <c r="U168">
        <v>0</v>
      </c>
      <c r="W168">
        <v>0</v>
      </c>
      <c r="X168">
        <v>0</v>
      </c>
      <c r="AA168" s="4"/>
      <c r="AC168" s="4"/>
      <c r="AD168" t="b">
        <v>0</v>
      </c>
      <c r="AE168" t="s">
        <v>703</v>
      </c>
      <c r="AF168" t="s">
        <v>704</v>
      </c>
      <c r="AG168" t="s">
        <v>705</v>
      </c>
    </row>
    <row r="169" spans="1:33" x14ac:dyDescent="0.35">
      <c r="A169">
        <v>297</v>
      </c>
      <c r="B169" t="s">
        <v>910</v>
      </c>
      <c r="C169" t="s">
        <v>314</v>
      </c>
      <c r="D169" t="s">
        <v>875</v>
      </c>
      <c r="E169" t="s">
        <v>911</v>
      </c>
      <c r="F169" t="s">
        <v>640</v>
      </c>
      <c r="G169" t="s">
        <v>84</v>
      </c>
      <c r="I169" t="s">
        <v>83</v>
      </c>
      <c r="J169">
        <v>16</v>
      </c>
      <c r="K169" s="4"/>
      <c r="L169" s="4">
        <v>45351</v>
      </c>
      <c r="M169" t="s">
        <v>836</v>
      </c>
      <c r="N169" s="4">
        <v>45358</v>
      </c>
      <c r="Q169" t="b">
        <v>0</v>
      </c>
      <c r="R169" s="4"/>
      <c r="T169" t="b">
        <v>1</v>
      </c>
      <c r="U169">
        <v>0</v>
      </c>
      <c r="W169">
        <v>0</v>
      </c>
      <c r="X169">
        <v>0</v>
      </c>
      <c r="AA169" s="4"/>
      <c r="AC169" s="4"/>
      <c r="AD169" t="b">
        <v>0</v>
      </c>
      <c r="AE169" t="s">
        <v>722</v>
      </c>
      <c r="AF169" t="s">
        <v>723</v>
      </c>
      <c r="AG169" t="s">
        <v>724</v>
      </c>
    </row>
    <row r="170" spans="1:33" x14ac:dyDescent="0.35">
      <c r="A170">
        <v>298</v>
      </c>
      <c r="B170" t="s">
        <v>932</v>
      </c>
      <c r="C170" t="s">
        <v>91</v>
      </c>
      <c r="D170" t="s">
        <v>876</v>
      </c>
      <c r="E170" t="s">
        <v>933</v>
      </c>
      <c r="F170" t="s">
        <v>640</v>
      </c>
      <c r="G170" t="s">
        <v>84</v>
      </c>
      <c r="I170" t="s">
        <v>90</v>
      </c>
      <c r="J170">
        <v>6</v>
      </c>
      <c r="K170" s="4"/>
      <c r="L170" s="4"/>
      <c r="N170" s="4"/>
      <c r="Q170" t="b">
        <v>0</v>
      </c>
      <c r="R170" s="4"/>
      <c r="T170" t="b">
        <v>1</v>
      </c>
      <c r="U170">
        <v>0</v>
      </c>
      <c r="W170">
        <v>0</v>
      </c>
      <c r="X170">
        <v>0</v>
      </c>
      <c r="AA170" s="4"/>
      <c r="AC170" s="4"/>
      <c r="AD170" t="b">
        <v>0</v>
      </c>
      <c r="AE170" t="s">
        <v>683</v>
      </c>
      <c r="AF170" t="s">
        <v>684</v>
      </c>
      <c r="AG170" t="s">
        <v>685</v>
      </c>
    </row>
    <row r="171" spans="1:33" x14ac:dyDescent="0.35">
      <c r="A171">
        <v>299</v>
      </c>
      <c r="B171" t="s">
        <v>942</v>
      </c>
      <c r="C171" t="s">
        <v>649</v>
      </c>
      <c r="D171" t="s">
        <v>153</v>
      </c>
      <c r="E171" t="s">
        <v>943</v>
      </c>
      <c r="F171" t="s">
        <v>640</v>
      </c>
      <c r="G171" t="s">
        <v>84</v>
      </c>
      <c r="I171" t="s">
        <v>90</v>
      </c>
      <c r="J171">
        <v>5</v>
      </c>
      <c r="K171" s="4"/>
      <c r="L171" s="4">
        <v>45358</v>
      </c>
      <c r="M171" t="s">
        <v>836</v>
      </c>
      <c r="N171" s="4">
        <v>45358</v>
      </c>
      <c r="Q171" t="b">
        <v>0</v>
      </c>
      <c r="R171" s="4"/>
      <c r="T171" t="b">
        <v>1</v>
      </c>
      <c r="U171">
        <v>0</v>
      </c>
      <c r="W171">
        <v>0</v>
      </c>
      <c r="X171">
        <v>0</v>
      </c>
      <c r="AA171" s="4"/>
      <c r="AC171" s="4"/>
      <c r="AD171" t="b">
        <v>0</v>
      </c>
      <c r="AE171" t="s">
        <v>679</v>
      </c>
      <c r="AF171" t="s">
        <v>680</v>
      </c>
      <c r="AG171" t="s">
        <v>681</v>
      </c>
    </row>
    <row r="172" spans="1:33" x14ac:dyDescent="0.35">
      <c r="A172">
        <v>300</v>
      </c>
      <c r="B172" t="s">
        <v>467</v>
      </c>
      <c r="C172" t="s">
        <v>887</v>
      </c>
      <c r="D172" t="s">
        <v>434</v>
      </c>
      <c r="E172" t="s">
        <v>468</v>
      </c>
      <c r="F172" t="s">
        <v>639</v>
      </c>
      <c r="G172" t="s">
        <v>82</v>
      </c>
      <c r="I172" t="s">
        <v>83</v>
      </c>
      <c r="J172">
        <v>13</v>
      </c>
      <c r="K172" s="4"/>
      <c r="L172" s="4"/>
      <c r="N172" s="4"/>
      <c r="Q172" t="b">
        <v>0</v>
      </c>
      <c r="R172" s="4"/>
      <c r="T172" t="b">
        <v>1</v>
      </c>
      <c r="U172">
        <v>0</v>
      </c>
      <c r="W172">
        <v>0</v>
      </c>
      <c r="X172">
        <v>0</v>
      </c>
      <c r="AA172" s="4"/>
      <c r="AC172" s="4"/>
      <c r="AD172" t="b">
        <v>0</v>
      </c>
      <c r="AE172" t="s">
        <v>711</v>
      </c>
      <c r="AF172" t="s">
        <v>712</v>
      </c>
      <c r="AG172" t="s">
        <v>713</v>
      </c>
    </row>
    <row r="173" spans="1:33" x14ac:dyDescent="0.35">
      <c r="A173">
        <v>301</v>
      </c>
      <c r="B173" t="s">
        <v>956</v>
      </c>
      <c r="C173" t="s">
        <v>899</v>
      </c>
      <c r="D173" t="s">
        <v>900</v>
      </c>
      <c r="E173" t="s">
        <v>957</v>
      </c>
      <c r="F173" t="s">
        <v>639</v>
      </c>
      <c r="G173" t="s">
        <v>82</v>
      </c>
      <c r="I173" t="s">
        <v>83</v>
      </c>
      <c r="J173">
        <v>9</v>
      </c>
      <c r="K173" s="4"/>
      <c r="L173" s="4">
        <v>45355</v>
      </c>
      <c r="M173" t="s">
        <v>836</v>
      </c>
      <c r="N173" s="4">
        <v>45358</v>
      </c>
      <c r="Q173" t="b">
        <v>0</v>
      </c>
      <c r="R173" s="4"/>
      <c r="T173" t="b">
        <v>1</v>
      </c>
      <c r="U173">
        <v>0</v>
      </c>
      <c r="W173">
        <v>0</v>
      </c>
      <c r="X173">
        <v>0</v>
      </c>
      <c r="AA173" s="4"/>
      <c r="AC173" s="4"/>
      <c r="AD173" t="b">
        <v>0</v>
      </c>
      <c r="AE173" t="s">
        <v>695</v>
      </c>
      <c r="AF173" t="s">
        <v>696</v>
      </c>
      <c r="AG173" t="s">
        <v>697</v>
      </c>
    </row>
    <row r="174" spans="1:33" x14ac:dyDescent="0.35">
      <c r="A174">
        <v>302</v>
      </c>
      <c r="B174" t="s">
        <v>912</v>
      </c>
      <c r="C174" t="s">
        <v>642</v>
      </c>
      <c r="D174" t="s">
        <v>879</v>
      </c>
      <c r="E174" t="s">
        <v>913</v>
      </c>
      <c r="F174" t="s">
        <v>639</v>
      </c>
      <c r="G174" t="s">
        <v>84</v>
      </c>
      <c r="I174" t="s">
        <v>83</v>
      </c>
      <c r="J174">
        <v>8</v>
      </c>
      <c r="K174" s="4"/>
      <c r="L174" s="4"/>
      <c r="N174" s="4"/>
      <c r="Q174" t="b">
        <v>0</v>
      </c>
      <c r="R174" s="4"/>
      <c r="T174" t="b">
        <v>1</v>
      </c>
      <c r="U174">
        <v>0</v>
      </c>
      <c r="W174">
        <v>0</v>
      </c>
      <c r="X174">
        <v>0</v>
      </c>
      <c r="AA174" s="4"/>
      <c r="AC174" s="4"/>
      <c r="AD174" t="b">
        <v>0</v>
      </c>
      <c r="AE174" t="s">
        <v>691</v>
      </c>
      <c r="AF174" t="s">
        <v>692</v>
      </c>
      <c r="AG174" t="s">
        <v>693</v>
      </c>
    </row>
    <row r="175" spans="1:33" x14ac:dyDescent="0.35">
      <c r="A175">
        <v>303</v>
      </c>
      <c r="B175" t="s">
        <v>970</v>
      </c>
      <c r="C175" t="s">
        <v>892</v>
      </c>
      <c r="D175" t="s">
        <v>453</v>
      </c>
      <c r="E175" t="s">
        <v>971</v>
      </c>
      <c r="F175" t="s">
        <v>639</v>
      </c>
      <c r="G175" t="s">
        <v>82</v>
      </c>
      <c r="I175" t="s">
        <v>90</v>
      </c>
      <c r="J175">
        <v>13</v>
      </c>
      <c r="K175" s="4"/>
      <c r="L175" s="4"/>
      <c r="N175" s="4"/>
      <c r="Q175" t="b">
        <v>0</v>
      </c>
      <c r="R175" s="4"/>
      <c r="T175" t="b">
        <v>1</v>
      </c>
      <c r="U175">
        <v>0</v>
      </c>
      <c r="W175">
        <v>0</v>
      </c>
      <c r="X175">
        <v>0</v>
      </c>
      <c r="AA175" s="4"/>
      <c r="AC175" s="4"/>
      <c r="AD175" t="b">
        <v>0</v>
      </c>
      <c r="AE175" t="s">
        <v>711</v>
      </c>
      <c r="AF175" t="s">
        <v>712</v>
      </c>
      <c r="AG175" t="s">
        <v>713</v>
      </c>
    </row>
    <row r="176" spans="1:33" x14ac:dyDescent="0.35">
      <c r="A176">
        <v>305</v>
      </c>
      <c r="B176" t="s">
        <v>960</v>
      </c>
      <c r="C176" t="s">
        <v>888</v>
      </c>
      <c r="D176" t="s">
        <v>132</v>
      </c>
      <c r="E176" t="s">
        <v>961</v>
      </c>
      <c r="F176" t="s">
        <v>639</v>
      </c>
      <c r="G176" t="s">
        <v>82</v>
      </c>
      <c r="I176" t="s">
        <v>83</v>
      </c>
      <c r="J176">
        <v>9</v>
      </c>
      <c r="K176" s="4"/>
      <c r="L176" s="4">
        <v>45357</v>
      </c>
      <c r="M176" t="s">
        <v>836</v>
      </c>
      <c r="N176" s="4">
        <v>45358</v>
      </c>
      <c r="Q176" t="b">
        <v>0</v>
      </c>
      <c r="R176" s="4"/>
      <c r="T176" t="b">
        <v>1</v>
      </c>
      <c r="U176">
        <v>0</v>
      </c>
      <c r="W176">
        <v>0</v>
      </c>
      <c r="X176">
        <v>0</v>
      </c>
      <c r="AA176" s="4"/>
      <c r="AC176" s="4"/>
      <c r="AD176" t="b">
        <v>0</v>
      </c>
      <c r="AE176" t="s">
        <v>695</v>
      </c>
      <c r="AF176" t="s">
        <v>696</v>
      </c>
      <c r="AG176" t="s">
        <v>697</v>
      </c>
    </row>
    <row r="177" spans="1:33" x14ac:dyDescent="0.35">
      <c r="A177">
        <v>306</v>
      </c>
      <c r="B177" t="s">
        <v>938</v>
      </c>
      <c r="C177" t="s">
        <v>443</v>
      </c>
      <c r="D177" t="s">
        <v>880</v>
      </c>
      <c r="E177" t="s">
        <v>939</v>
      </c>
      <c r="F177" t="s">
        <v>639</v>
      </c>
      <c r="G177" t="s">
        <v>82</v>
      </c>
      <c r="I177" t="s">
        <v>83</v>
      </c>
      <c r="J177">
        <v>8</v>
      </c>
      <c r="K177" s="4"/>
      <c r="L177" s="4"/>
      <c r="N177" s="4"/>
      <c r="Q177" t="b">
        <v>0</v>
      </c>
      <c r="R177" s="4"/>
      <c r="T177" t="b">
        <v>1</v>
      </c>
      <c r="U177">
        <v>0</v>
      </c>
      <c r="W177">
        <v>0</v>
      </c>
      <c r="X177">
        <v>0</v>
      </c>
      <c r="AA177" s="4"/>
      <c r="AC177" s="4"/>
      <c r="AD177" t="b">
        <v>0</v>
      </c>
      <c r="AE177" t="s">
        <v>691</v>
      </c>
      <c r="AF177" t="s">
        <v>692</v>
      </c>
      <c r="AG177" t="s">
        <v>693</v>
      </c>
    </row>
    <row r="178" spans="1:33" x14ac:dyDescent="0.35">
      <c r="A178">
        <v>307</v>
      </c>
      <c r="B178" t="s">
        <v>934</v>
      </c>
      <c r="C178" t="s">
        <v>457</v>
      </c>
      <c r="D178" t="s">
        <v>453</v>
      </c>
      <c r="E178" t="s">
        <v>935</v>
      </c>
      <c r="F178" t="s">
        <v>639</v>
      </c>
      <c r="G178" t="s">
        <v>84</v>
      </c>
      <c r="I178" t="s">
        <v>90</v>
      </c>
      <c r="J178">
        <v>8</v>
      </c>
      <c r="K178" s="4"/>
      <c r="L178" s="4"/>
      <c r="N178" s="4"/>
      <c r="Q178" t="b">
        <v>0</v>
      </c>
      <c r="R178" s="4"/>
      <c r="T178" t="b">
        <v>1</v>
      </c>
      <c r="U178">
        <v>0</v>
      </c>
      <c r="W178">
        <v>0</v>
      </c>
      <c r="X178">
        <v>0</v>
      </c>
      <c r="AA178" s="4"/>
      <c r="AC178" s="4"/>
      <c r="AD178" t="b">
        <v>0</v>
      </c>
      <c r="AE178" t="s">
        <v>691</v>
      </c>
      <c r="AF178" t="s">
        <v>692</v>
      </c>
      <c r="AG178" t="s">
        <v>693</v>
      </c>
    </row>
    <row r="179" spans="1:33" x14ac:dyDescent="0.35">
      <c r="A179">
        <v>308</v>
      </c>
      <c r="B179" t="s">
        <v>948</v>
      </c>
      <c r="C179" t="s">
        <v>151</v>
      </c>
      <c r="D179" t="s">
        <v>881</v>
      </c>
      <c r="E179" t="s">
        <v>949</v>
      </c>
      <c r="F179" t="s">
        <v>640</v>
      </c>
      <c r="G179" t="s">
        <v>82</v>
      </c>
      <c r="I179" t="s">
        <v>83</v>
      </c>
      <c r="J179">
        <v>10</v>
      </c>
      <c r="K179" s="4"/>
      <c r="L179" s="4"/>
      <c r="N179" s="4"/>
      <c r="Q179" t="b">
        <v>0</v>
      </c>
      <c r="R179" s="4"/>
      <c r="T179" t="b">
        <v>1</v>
      </c>
      <c r="U179">
        <v>0</v>
      </c>
      <c r="W179">
        <v>0</v>
      </c>
      <c r="X179">
        <v>0</v>
      </c>
      <c r="AA179" s="4"/>
      <c r="AC179" s="4"/>
      <c r="AD179" t="b">
        <v>0</v>
      </c>
      <c r="AE179" t="s">
        <v>699</v>
      </c>
      <c r="AF179" t="s">
        <v>700</v>
      </c>
      <c r="AG179" t="s">
        <v>701</v>
      </c>
    </row>
    <row r="180" spans="1:33" x14ac:dyDescent="0.35">
      <c r="A180">
        <v>309</v>
      </c>
      <c r="B180" t="s">
        <v>940</v>
      </c>
      <c r="C180" t="s">
        <v>207</v>
      </c>
      <c r="D180" t="s">
        <v>882</v>
      </c>
      <c r="E180" t="s">
        <v>941</v>
      </c>
      <c r="F180" t="s">
        <v>640</v>
      </c>
      <c r="G180" t="s">
        <v>84</v>
      </c>
      <c r="I180" t="s">
        <v>83</v>
      </c>
      <c r="J180">
        <v>13</v>
      </c>
      <c r="K180" s="4"/>
      <c r="L180" s="4"/>
      <c r="N180" s="4"/>
      <c r="Q180" t="b">
        <v>0</v>
      </c>
      <c r="R180" s="4"/>
      <c r="T180" t="b">
        <v>1</v>
      </c>
      <c r="U180">
        <v>0</v>
      </c>
      <c r="W180">
        <v>0</v>
      </c>
      <c r="X180">
        <v>0</v>
      </c>
      <c r="AA180" s="4"/>
      <c r="AC180" s="4"/>
      <c r="AD180" t="b">
        <v>0</v>
      </c>
      <c r="AE180" t="s">
        <v>711</v>
      </c>
      <c r="AF180" t="s">
        <v>712</v>
      </c>
      <c r="AG180" t="s">
        <v>713</v>
      </c>
    </row>
    <row r="181" spans="1:33" x14ac:dyDescent="0.35">
      <c r="A181">
        <v>310</v>
      </c>
      <c r="B181" t="s">
        <v>926</v>
      </c>
      <c r="C181" t="s">
        <v>581</v>
      </c>
      <c r="D181" t="s">
        <v>883</v>
      </c>
      <c r="E181" t="s">
        <v>927</v>
      </c>
      <c r="F181" t="s">
        <v>639</v>
      </c>
      <c r="G181" t="s">
        <v>84</v>
      </c>
      <c r="I181" t="s">
        <v>90</v>
      </c>
      <c r="J181">
        <v>9</v>
      </c>
      <c r="K181" s="4"/>
      <c r="L181" s="4"/>
      <c r="N181" s="4"/>
      <c r="Q181" t="b">
        <v>0</v>
      </c>
      <c r="R181" s="4"/>
      <c r="T181" t="b">
        <v>1</v>
      </c>
      <c r="U181">
        <v>0</v>
      </c>
      <c r="W181">
        <v>0</v>
      </c>
      <c r="X181">
        <v>0</v>
      </c>
      <c r="AA181" s="4"/>
      <c r="AC181" s="4"/>
      <c r="AD181" t="b">
        <v>0</v>
      </c>
      <c r="AE181" t="s">
        <v>695</v>
      </c>
      <c r="AF181" t="s">
        <v>696</v>
      </c>
      <c r="AG181" t="s">
        <v>697</v>
      </c>
    </row>
    <row r="182" spans="1:33" x14ac:dyDescent="0.35">
      <c r="A182">
        <v>311</v>
      </c>
      <c r="B182" t="s">
        <v>920</v>
      </c>
      <c r="C182" t="s">
        <v>884</v>
      </c>
      <c r="D182" t="s">
        <v>885</v>
      </c>
      <c r="E182" t="s">
        <v>921</v>
      </c>
      <c r="F182" t="s">
        <v>639</v>
      </c>
      <c r="G182" t="s">
        <v>84</v>
      </c>
      <c r="I182" t="s">
        <v>90</v>
      </c>
      <c r="J182">
        <v>15</v>
      </c>
      <c r="K182" s="4"/>
      <c r="L182" s="4">
        <v>45358</v>
      </c>
      <c r="M182" t="s">
        <v>836</v>
      </c>
      <c r="N182" s="4">
        <v>45358</v>
      </c>
      <c r="Q182" t="b">
        <v>0</v>
      </c>
      <c r="R182" s="4"/>
      <c r="T182" t="b">
        <v>1</v>
      </c>
      <c r="U182">
        <v>0</v>
      </c>
      <c r="W182">
        <v>0</v>
      </c>
      <c r="X182">
        <v>0</v>
      </c>
      <c r="AA182" s="4"/>
      <c r="AC182" s="4"/>
      <c r="AD182" t="b">
        <v>0</v>
      </c>
      <c r="AE182" t="s">
        <v>719</v>
      </c>
      <c r="AF182" t="s">
        <v>616</v>
      </c>
      <c r="AG182" t="s">
        <v>720</v>
      </c>
    </row>
    <row r="183" spans="1:33" x14ac:dyDescent="0.35">
      <c r="A183">
        <v>312</v>
      </c>
      <c r="B183" t="s">
        <v>964</v>
      </c>
      <c r="C183" t="s">
        <v>283</v>
      </c>
      <c r="D183" t="s">
        <v>889</v>
      </c>
      <c r="E183" t="s">
        <v>965</v>
      </c>
      <c r="F183" t="s">
        <v>641</v>
      </c>
      <c r="G183" t="s">
        <v>82</v>
      </c>
      <c r="I183" t="s">
        <v>83</v>
      </c>
      <c r="J183">
        <v>13</v>
      </c>
      <c r="K183" s="4"/>
      <c r="L183" s="4"/>
      <c r="N183" s="4"/>
      <c r="Q183" t="b">
        <v>0</v>
      </c>
      <c r="R183" s="4"/>
      <c r="T183" t="b">
        <v>1</v>
      </c>
      <c r="U183">
        <v>0</v>
      </c>
      <c r="W183">
        <v>0</v>
      </c>
      <c r="X183">
        <v>0</v>
      </c>
      <c r="AA183" s="4"/>
      <c r="AC183" s="4"/>
      <c r="AD183" t="b">
        <v>0</v>
      </c>
      <c r="AE183" t="s">
        <v>711</v>
      </c>
      <c r="AF183" t="s">
        <v>712</v>
      </c>
      <c r="AG183" t="s">
        <v>713</v>
      </c>
    </row>
    <row r="184" spans="1:33" x14ac:dyDescent="0.35">
      <c r="A184">
        <v>313</v>
      </c>
      <c r="B184" t="s">
        <v>908</v>
      </c>
      <c r="C184" t="s">
        <v>890</v>
      </c>
      <c r="D184" t="s">
        <v>891</v>
      </c>
      <c r="E184" t="s">
        <v>909</v>
      </c>
      <c r="F184" t="s">
        <v>641</v>
      </c>
      <c r="G184" t="s">
        <v>82</v>
      </c>
      <c r="I184" t="s">
        <v>90</v>
      </c>
      <c r="J184">
        <v>13</v>
      </c>
      <c r="K184" s="4"/>
      <c r="L184" s="4"/>
      <c r="N184" s="4"/>
      <c r="Q184" t="b">
        <v>0</v>
      </c>
      <c r="R184" s="4"/>
      <c r="T184" t="b">
        <v>1</v>
      </c>
      <c r="U184">
        <v>0</v>
      </c>
      <c r="W184">
        <v>0</v>
      </c>
      <c r="X184">
        <v>0</v>
      </c>
      <c r="AA184" s="4"/>
      <c r="AC184" s="4"/>
      <c r="AD184" t="b">
        <v>0</v>
      </c>
      <c r="AE184" t="s">
        <v>711</v>
      </c>
      <c r="AF184" t="s">
        <v>712</v>
      </c>
      <c r="AG184" t="s">
        <v>713</v>
      </c>
    </row>
    <row r="185" spans="1:33" x14ac:dyDescent="0.35">
      <c r="A185">
        <v>314</v>
      </c>
      <c r="B185" t="s">
        <v>968</v>
      </c>
      <c r="C185" t="s">
        <v>893</v>
      </c>
      <c r="D185" t="s">
        <v>894</v>
      </c>
      <c r="E185" t="s">
        <v>969</v>
      </c>
      <c r="F185" t="s">
        <v>641</v>
      </c>
      <c r="G185" t="s">
        <v>84</v>
      </c>
      <c r="I185" t="s">
        <v>83</v>
      </c>
      <c r="J185">
        <v>8</v>
      </c>
      <c r="K185" s="4"/>
      <c r="L185" s="4">
        <v>45358</v>
      </c>
      <c r="M185" t="s">
        <v>836</v>
      </c>
      <c r="N185" s="4">
        <v>45358</v>
      </c>
      <c r="Q185" t="b">
        <v>0</v>
      </c>
      <c r="R185" s="4"/>
      <c r="T185" t="b">
        <v>1</v>
      </c>
      <c r="U185">
        <v>0</v>
      </c>
      <c r="W185">
        <v>0</v>
      </c>
      <c r="X185">
        <v>0</v>
      </c>
      <c r="AA185" s="4"/>
      <c r="AC185" s="4"/>
      <c r="AD185" t="b">
        <v>0</v>
      </c>
      <c r="AE185" t="s">
        <v>691</v>
      </c>
      <c r="AF185" t="s">
        <v>692</v>
      </c>
      <c r="AG185" t="s">
        <v>693</v>
      </c>
    </row>
    <row r="186" spans="1:33" x14ac:dyDescent="0.35">
      <c r="A186">
        <v>315</v>
      </c>
      <c r="B186" t="s">
        <v>962</v>
      </c>
      <c r="C186" t="s">
        <v>897</v>
      </c>
      <c r="D186" t="s">
        <v>898</v>
      </c>
      <c r="E186" t="s">
        <v>963</v>
      </c>
      <c r="F186" t="s">
        <v>641</v>
      </c>
      <c r="G186" t="s">
        <v>82</v>
      </c>
      <c r="I186" t="s">
        <v>83</v>
      </c>
      <c r="J186">
        <v>11</v>
      </c>
      <c r="K186" s="4"/>
      <c r="L186" s="4"/>
      <c r="N186" s="4"/>
      <c r="Q186" t="b">
        <v>0</v>
      </c>
      <c r="R186" s="4"/>
      <c r="T186" t="b">
        <v>1</v>
      </c>
      <c r="U186">
        <v>0</v>
      </c>
      <c r="W186">
        <v>0</v>
      </c>
      <c r="X186">
        <v>0</v>
      </c>
      <c r="AA186" s="4"/>
      <c r="AC186" s="4"/>
      <c r="AD186" t="b">
        <v>0</v>
      </c>
      <c r="AE186" t="s">
        <v>703</v>
      </c>
      <c r="AF186" t="s">
        <v>704</v>
      </c>
      <c r="AG186" t="s">
        <v>705</v>
      </c>
    </row>
    <row r="187" spans="1:33" x14ac:dyDescent="0.35">
      <c r="A187">
        <v>316</v>
      </c>
      <c r="B187" t="s">
        <v>946</v>
      </c>
      <c r="C187" t="s">
        <v>901</v>
      </c>
      <c r="D187" t="s">
        <v>862</v>
      </c>
      <c r="E187" t="s">
        <v>947</v>
      </c>
      <c r="F187" t="s">
        <v>641</v>
      </c>
      <c r="G187" t="s">
        <v>84</v>
      </c>
      <c r="I187" t="s">
        <v>90</v>
      </c>
      <c r="J187">
        <v>9</v>
      </c>
      <c r="K187" s="4"/>
      <c r="L187" s="4"/>
      <c r="N187" s="4"/>
      <c r="Q187" t="b">
        <v>0</v>
      </c>
      <c r="R187" s="4"/>
      <c r="T187" t="b">
        <v>1</v>
      </c>
      <c r="U187">
        <v>0</v>
      </c>
      <c r="W187">
        <v>0</v>
      </c>
      <c r="X187">
        <v>0</v>
      </c>
      <c r="AA187" s="4"/>
      <c r="AC187" s="4"/>
      <c r="AD187" t="b">
        <v>0</v>
      </c>
      <c r="AE187" t="s">
        <v>695</v>
      </c>
      <c r="AF187" t="s">
        <v>696</v>
      </c>
      <c r="AG187" t="s">
        <v>697</v>
      </c>
    </row>
    <row r="188" spans="1:33" x14ac:dyDescent="0.35">
      <c r="A188">
        <v>317</v>
      </c>
      <c r="B188" t="s">
        <v>954</v>
      </c>
      <c r="C188" t="s">
        <v>642</v>
      </c>
      <c r="D188" t="s">
        <v>902</v>
      </c>
      <c r="E188" t="s">
        <v>955</v>
      </c>
      <c r="F188" t="s">
        <v>641</v>
      </c>
      <c r="G188" t="s">
        <v>84</v>
      </c>
      <c r="I188" t="s">
        <v>83</v>
      </c>
      <c r="J188">
        <v>6</v>
      </c>
      <c r="K188" s="4"/>
      <c r="L188" s="4"/>
      <c r="N188" s="4"/>
      <c r="Q188" t="b">
        <v>0</v>
      </c>
      <c r="R188" s="4"/>
      <c r="T188" t="b">
        <v>1</v>
      </c>
      <c r="U188">
        <v>0</v>
      </c>
      <c r="W188">
        <v>0</v>
      </c>
      <c r="X188">
        <v>0</v>
      </c>
      <c r="AA188" s="4"/>
      <c r="AC188" s="4"/>
      <c r="AD188" t="b">
        <v>0</v>
      </c>
      <c r="AE188" t="s">
        <v>683</v>
      </c>
      <c r="AF188" t="s">
        <v>684</v>
      </c>
      <c r="AG188" t="s">
        <v>685</v>
      </c>
    </row>
    <row r="189" spans="1:33" x14ac:dyDescent="0.35">
      <c r="A189">
        <v>318</v>
      </c>
      <c r="C189" t="s">
        <v>110</v>
      </c>
      <c r="D189" t="s">
        <v>903</v>
      </c>
      <c r="F189" t="s">
        <v>641</v>
      </c>
      <c r="G189" t="s">
        <v>84</v>
      </c>
      <c r="J189">
        <v>0</v>
      </c>
      <c r="K189" s="4"/>
      <c r="L189" s="4"/>
      <c r="N189" s="4"/>
      <c r="Q189" t="b">
        <v>0</v>
      </c>
      <c r="R189" s="4"/>
      <c r="T189" t="b">
        <v>1</v>
      </c>
      <c r="U189">
        <v>0</v>
      </c>
      <c r="W189">
        <v>0</v>
      </c>
      <c r="X189">
        <v>0</v>
      </c>
      <c r="AA189" s="4"/>
      <c r="AC189" s="4"/>
      <c r="AD189" t="b">
        <v>0</v>
      </c>
    </row>
    <row r="190" spans="1:33" x14ac:dyDescent="0.35">
      <c r="A190">
        <v>319</v>
      </c>
      <c r="C190" t="s">
        <v>904</v>
      </c>
      <c r="D190" t="s">
        <v>905</v>
      </c>
      <c r="F190" t="s">
        <v>641</v>
      </c>
      <c r="G190" t="s">
        <v>84</v>
      </c>
      <c r="J190">
        <v>0</v>
      </c>
      <c r="K190" s="4"/>
      <c r="L190" s="4"/>
      <c r="N190" s="4"/>
      <c r="Q190" t="b">
        <v>0</v>
      </c>
      <c r="R190" s="4"/>
      <c r="T190" t="b">
        <v>1</v>
      </c>
      <c r="U190">
        <v>0</v>
      </c>
      <c r="W190">
        <v>0</v>
      </c>
      <c r="X190">
        <v>0</v>
      </c>
      <c r="AA190" s="4"/>
      <c r="AC190" s="4"/>
      <c r="AD190" t="b">
        <v>0</v>
      </c>
    </row>
    <row r="191" spans="1:33" x14ac:dyDescent="0.35">
      <c r="A191">
        <v>320</v>
      </c>
      <c r="C191" t="s">
        <v>906</v>
      </c>
      <c r="D191" t="s">
        <v>907</v>
      </c>
      <c r="F191" t="s">
        <v>641</v>
      </c>
      <c r="G191" t="s">
        <v>84</v>
      </c>
      <c r="J191">
        <v>0</v>
      </c>
      <c r="K191" s="4"/>
      <c r="L191" s="4"/>
      <c r="N191" s="4"/>
      <c r="Q191" t="b">
        <v>0</v>
      </c>
      <c r="R191" s="4"/>
      <c r="T191" t="b">
        <v>1</v>
      </c>
      <c r="U191">
        <v>0</v>
      </c>
      <c r="W191">
        <v>0</v>
      </c>
      <c r="X191">
        <v>0</v>
      </c>
      <c r="AA191" s="4"/>
      <c r="AC191" s="4"/>
      <c r="AD191" t="b">
        <v>0</v>
      </c>
    </row>
  </sheetData>
  <phoneticPr fontId="9" type="noConversion"/>
  <pageMargins left="0.7" right="0.7" top="0.75" bottom="0.75" header="0.3" footer="0.3"/>
  <tableParts count="1">
    <tablePart r:id="rId1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B07E3-F94E-46E0-81CD-719438BEAFD4}">
  <sheetPr codeName="Sheet33"/>
  <dimension ref="A1:F188"/>
  <sheetViews>
    <sheetView workbookViewId="0"/>
  </sheetViews>
  <sheetFormatPr defaultRowHeight="14.5" x14ac:dyDescent="0.35"/>
  <cols>
    <col min="1" max="1" width="16.26953125" bestFit="1" customWidth="1"/>
    <col min="2" max="2" width="10.26953125" bestFit="1" customWidth="1"/>
    <col min="3" max="3" width="12.81640625" bestFit="1" customWidth="1"/>
    <col min="4" max="4" width="12" bestFit="1" customWidth="1"/>
    <col min="5" max="5" width="14.7265625" bestFit="1" customWidth="1"/>
    <col min="6" max="6" width="15.54296875" bestFit="1" customWidth="1"/>
    <col min="7" max="7" width="16.1796875" bestFit="1" customWidth="1"/>
  </cols>
  <sheetData>
    <row r="1" spans="1:6" x14ac:dyDescent="0.35">
      <c r="A1" t="s">
        <v>787</v>
      </c>
      <c r="B1" t="s">
        <v>42</v>
      </c>
      <c r="C1" t="s">
        <v>655</v>
      </c>
      <c r="D1" t="s">
        <v>656</v>
      </c>
      <c r="E1" t="s">
        <v>788</v>
      </c>
      <c r="F1" t="s">
        <v>789</v>
      </c>
    </row>
    <row r="2" spans="1:6" x14ac:dyDescent="0.35">
      <c r="A2">
        <v>11325</v>
      </c>
      <c r="B2">
        <v>97</v>
      </c>
      <c r="C2">
        <v>0</v>
      </c>
      <c r="D2">
        <v>1</v>
      </c>
      <c r="E2">
        <v>4</v>
      </c>
      <c r="F2">
        <v>1</v>
      </c>
    </row>
    <row r="3" spans="1:6" x14ac:dyDescent="0.35">
      <c r="A3">
        <v>11326</v>
      </c>
      <c r="B3">
        <v>103</v>
      </c>
      <c r="C3">
        <v>0</v>
      </c>
      <c r="D3">
        <v>1</v>
      </c>
      <c r="E3">
        <v>4</v>
      </c>
      <c r="F3">
        <v>1</v>
      </c>
    </row>
    <row r="4" spans="1:6" x14ac:dyDescent="0.35">
      <c r="A4">
        <v>11327</v>
      </c>
      <c r="B4">
        <v>123</v>
      </c>
      <c r="C4">
        <v>0</v>
      </c>
      <c r="D4">
        <v>1</v>
      </c>
      <c r="E4">
        <v>4</v>
      </c>
      <c r="F4">
        <v>1</v>
      </c>
    </row>
    <row r="5" spans="1:6" x14ac:dyDescent="0.35">
      <c r="A5">
        <v>11328</v>
      </c>
      <c r="B5">
        <v>316</v>
      </c>
      <c r="C5">
        <v>0</v>
      </c>
      <c r="D5">
        <v>1</v>
      </c>
      <c r="E5">
        <v>4</v>
      </c>
      <c r="F5">
        <v>1</v>
      </c>
    </row>
    <row r="6" spans="1:6" x14ac:dyDescent="0.35">
      <c r="A6">
        <v>11329</v>
      </c>
      <c r="B6">
        <v>211</v>
      </c>
      <c r="C6">
        <v>0</v>
      </c>
      <c r="D6">
        <v>1</v>
      </c>
      <c r="E6">
        <v>4</v>
      </c>
      <c r="F6">
        <v>1</v>
      </c>
    </row>
    <row r="7" spans="1:6" x14ac:dyDescent="0.35">
      <c r="A7">
        <v>11330</v>
      </c>
      <c r="B7">
        <v>93</v>
      </c>
      <c r="C7">
        <v>0</v>
      </c>
      <c r="D7">
        <v>6</v>
      </c>
      <c r="E7">
        <v>3</v>
      </c>
      <c r="F7">
        <v>1</v>
      </c>
    </row>
    <row r="8" spans="1:6" x14ac:dyDescent="0.35">
      <c r="A8">
        <v>11331</v>
      </c>
      <c r="B8">
        <v>28</v>
      </c>
      <c r="C8">
        <v>0</v>
      </c>
      <c r="D8">
        <v>6</v>
      </c>
      <c r="E8">
        <v>3</v>
      </c>
      <c r="F8">
        <v>1</v>
      </c>
    </row>
    <row r="9" spans="1:6" x14ac:dyDescent="0.35">
      <c r="A9">
        <v>11332</v>
      </c>
      <c r="B9">
        <v>154</v>
      </c>
      <c r="C9">
        <v>0</v>
      </c>
      <c r="D9">
        <v>6</v>
      </c>
      <c r="E9">
        <v>3</v>
      </c>
      <c r="F9">
        <v>1</v>
      </c>
    </row>
    <row r="10" spans="1:6" x14ac:dyDescent="0.35">
      <c r="A10">
        <v>11333</v>
      </c>
      <c r="B10">
        <v>309</v>
      </c>
      <c r="C10">
        <v>0</v>
      </c>
      <c r="D10">
        <v>6</v>
      </c>
      <c r="E10">
        <v>3</v>
      </c>
      <c r="F10">
        <v>1</v>
      </c>
    </row>
    <row r="11" spans="1:6" x14ac:dyDescent="0.35">
      <c r="A11">
        <v>11334</v>
      </c>
      <c r="B11">
        <v>311</v>
      </c>
      <c r="C11">
        <v>0</v>
      </c>
      <c r="D11">
        <v>6</v>
      </c>
      <c r="E11">
        <v>3</v>
      </c>
      <c r="F11">
        <v>1</v>
      </c>
    </row>
    <row r="12" spans="1:6" x14ac:dyDescent="0.35">
      <c r="A12">
        <v>11335</v>
      </c>
      <c r="B12">
        <v>223</v>
      </c>
      <c r="C12">
        <v>0</v>
      </c>
      <c r="D12">
        <v>6</v>
      </c>
      <c r="E12">
        <v>3</v>
      </c>
      <c r="F12">
        <v>1</v>
      </c>
    </row>
    <row r="13" spans="1:6" x14ac:dyDescent="0.35">
      <c r="A13">
        <v>11336</v>
      </c>
      <c r="B13">
        <v>318</v>
      </c>
      <c r="C13">
        <v>0</v>
      </c>
      <c r="D13">
        <v>6</v>
      </c>
      <c r="E13">
        <v>3</v>
      </c>
      <c r="F13">
        <v>1</v>
      </c>
    </row>
    <row r="14" spans="1:6" x14ac:dyDescent="0.35">
      <c r="A14">
        <v>11337</v>
      </c>
      <c r="B14">
        <v>7</v>
      </c>
      <c r="C14">
        <v>0</v>
      </c>
      <c r="D14">
        <v>6</v>
      </c>
      <c r="E14">
        <v>3</v>
      </c>
      <c r="F14">
        <v>1</v>
      </c>
    </row>
    <row r="15" spans="1:6" x14ac:dyDescent="0.35">
      <c r="A15">
        <v>11338</v>
      </c>
      <c r="B15">
        <v>170</v>
      </c>
      <c r="C15">
        <v>0</v>
      </c>
      <c r="D15">
        <v>6</v>
      </c>
      <c r="E15">
        <v>3</v>
      </c>
      <c r="F15">
        <v>1</v>
      </c>
    </row>
    <row r="16" spans="1:6" x14ac:dyDescent="0.35">
      <c r="A16">
        <v>11339</v>
      </c>
      <c r="B16">
        <v>78</v>
      </c>
      <c r="C16">
        <v>0</v>
      </c>
      <c r="D16">
        <v>6</v>
      </c>
      <c r="E16">
        <v>3</v>
      </c>
      <c r="F16">
        <v>1</v>
      </c>
    </row>
    <row r="17" spans="1:6" x14ac:dyDescent="0.35">
      <c r="A17">
        <v>11340</v>
      </c>
      <c r="B17">
        <v>34</v>
      </c>
      <c r="C17">
        <v>0</v>
      </c>
      <c r="D17">
        <v>6</v>
      </c>
      <c r="E17">
        <v>3</v>
      </c>
      <c r="F17">
        <v>1</v>
      </c>
    </row>
    <row r="18" spans="1:6" x14ac:dyDescent="0.35">
      <c r="A18">
        <v>11341</v>
      </c>
      <c r="B18">
        <v>56</v>
      </c>
      <c r="C18">
        <v>0</v>
      </c>
      <c r="D18">
        <v>6</v>
      </c>
      <c r="E18">
        <v>3</v>
      </c>
      <c r="F18">
        <v>1</v>
      </c>
    </row>
    <row r="19" spans="1:6" x14ac:dyDescent="0.35">
      <c r="A19">
        <v>11342</v>
      </c>
      <c r="B19">
        <v>227</v>
      </c>
      <c r="C19">
        <v>0</v>
      </c>
      <c r="D19">
        <v>6</v>
      </c>
      <c r="E19">
        <v>3</v>
      </c>
      <c r="F19">
        <v>1</v>
      </c>
    </row>
    <row r="20" spans="1:6" x14ac:dyDescent="0.35">
      <c r="A20">
        <v>11343</v>
      </c>
      <c r="B20">
        <v>171</v>
      </c>
      <c r="C20">
        <v>0</v>
      </c>
      <c r="D20">
        <v>6</v>
      </c>
      <c r="E20">
        <v>3</v>
      </c>
      <c r="F20">
        <v>1</v>
      </c>
    </row>
    <row r="21" spans="1:6" x14ac:dyDescent="0.35">
      <c r="A21">
        <v>11344</v>
      </c>
      <c r="B21">
        <v>39</v>
      </c>
      <c r="C21">
        <v>0</v>
      </c>
      <c r="D21">
        <v>6</v>
      </c>
      <c r="E21">
        <v>3</v>
      </c>
      <c r="F21">
        <v>1</v>
      </c>
    </row>
    <row r="22" spans="1:6" x14ac:dyDescent="0.35">
      <c r="A22">
        <v>11345</v>
      </c>
      <c r="B22">
        <v>147</v>
      </c>
      <c r="C22">
        <v>0</v>
      </c>
      <c r="D22">
        <v>6</v>
      </c>
      <c r="E22">
        <v>3</v>
      </c>
      <c r="F22">
        <v>1</v>
      </c>
    </row>
    <row r="23" spans="1:6" x14ac:dyDescent="0.35">
      <c r="A23">
        <v>11346</v>
      </c>
      <c r="B23">
        <v>270</v>
      </c>
      <c r="C23">
        <v>0</v>
      </c>
      <c r="D23">
        <v>6</v>
      </c>
      <c r="E23">
        <v>3</v>
      </c>
      <c r="F23">
        <v>1</v>
      </c>
    </row>
    <row r="24" spans="1:6" x14ac:dyDescent="0.35">
      <c r="A24">
        <v>11347</v>
      </c>
      <c r="B24">
        <v>298</v>
      </c>
      <c r="C24">
        <v>0</v>
      </c>
      <c r="D24">
        <v>6</v>
      </c>
      <c r="E24">
        <v>3</v>
      </c>
      <c r="F24">
        <v>1</v>
      </c>
    </row>
    <row r="25" spans="1:6" x14ac:dyDescent="0.35">
      <c r="A25">
        <v>11348</v>
      </c>
      <c r="B25">
        <v>153</v>
      </c>
      <c r="C25">
        <v>0</v>
      </c>
      <c r="D25">
        <v>6</v>
      </c>
      <c r="E25">
        <v>3</v>
      </c>
      <c r="F25">
        <v>1</v>
      </c>
    </row>
    <row r="26" spans="1:6" x14ac:dyDescent="0.35">
      <c r="A26">
        <v>11349</v>
      </c>
      <c r="B26">
        <v>224</v>
      </c>
      <c r="C26">
        <v>0</v>
      </c>
      <c r="D26">
        <v>6</v>
      </c>
      <c r="E26">
        <v>3</v>
      </c>
      <c r="F26">
        <v>1</v>
      </c>
    </row>
    <row r="27" spans="1:6" x14ac:dyDescent="0.35">
      <c r="A27">
        <v>11350</v>
      </c>
      <c r="B27">
        <v>252</v>
      </c>
      <c r="C27">
        <v>0</v>
      </c>
      <c r="D27">
        <v>6</v>
      </c>
      <c r="E27">
        <v>3</v>
      </c>
      <c r="F27">
        <v>1</v>
      </c>
    </row>
    <row r="28" spans="1:6" x14ac:dyDescent="0.35">
      <c r="A28">
        <v>11351</v>
      </c>
      <c r="B28">
        <v>17</v>
      </c>
      <c r="C28">
        <v>0</v>
      </c>
      <c r="D28">
        <v>6</v>
      </c>
      <c r="E28">
        <v>3</v>
      </c>
      <c r="F28">
        <v>1</v>
      </c>
    </row>
    <row r="29" spans="1:6" x14ac:dyDescent="0.35">
      <c r="A29">
        <v>11352</v>
      </c>
      <c r="B29">
        <v>230</v>
      </c>
      <c r="C29">
        <v>0</v>
      </c>
      <c r="D29">
        <v>6</v>
      </c>
      <c r="E29">
        <v>3</v>
      </c>
      <c r="F29">
        <v>1</v>
      </c>
    </row>
    <row r="30" spans="1:6" x14ac:dyDescent="0.35">
      <c r="A30">
        <v>11353</v>
      </c>
      <c r="B30">
        <v>124</v>
      </c>
      <c r="C30">
        <v>0</v>
      </c>
      <c r="D30">
        <v>6</v>
      </c>
      <c r="E30">
        <v>3</v>
      </c>
      <c r="F30">
        <v>1</v>
      </c>
    </row>
    <row r="31" spans="1:6" x14ac:dyDescent="0.35">
      <c r="A31">
        <v>11354</v>
      </c>
      <c r="B31">
        <v>52</v>
      </c>
      <c r="C31">
        <v>0</v>
      </c>
      <c r="D31">
        <v>6</v>
      </c>
      <c r="E31">
        <v>3</v>
      </c>
      <c r="F31">
        <v>1</v>
      </c>
    </row>
    <row r="32" spans="1:6" x14ac:dyDescent="0.35">
      <c r="A32">
        <v>11355</v>
      </c>
      <c r="B32">
        <v>202</v>
      </c>
      <c r="C32">
        <v>0</v>
      </c>
      <c r="D32">
        <v>31</v>
      </c>
      <c r="E32">
        <v>2</v>
      </c>
      <c r="F32">
        <v>1</v>
      </c>
    </row>
    <row r="33" spans="1:6" x14ac:dyDescent="0.35">
      <c r="A33">
        <v>11356</v>
      </c>
      <c r="B33">
        <v>66</v>
      </c>
      <c r="C33">
        <v>0</v>
      </c>
      <c r="D33">
        <v>31</v>
      </c>
      <c r="E33">
        <v>2</v>
      </c>
      <c r="F33">
        <v>1</v>
      </c>
    </row>
    <row r="34" spans="1:6" x14ac:dyDescent="0.35">
      <c r="A34">
        <v>11357</v>
      </c>
      <c r="B34">
        <v>100</v>
      </c>
      <c r="C34">
        <v>0</v>
      </c>
      <c r="D34">
        <v>31</v>
      </c>
      <c r="E34">
        <v>2</v>
      </c>
      <c r="F34">
        <v>1</v>
      </c>
    </row>
    <row r="35" spans="1:6" x14ac:dyDescent="0.35">
      <c r="A35">
        <v>11358</v>
      </c>
      <c r="B35">
        <v>199</v>
      </c>
      <c r="C35">
        <v>0</v>
      </c>
      <c r="D35">
        <v>31</v>
      </c>
      <c r="E35">
        <v>2</v>
      </c>
      <c r="F35">
        <v>1</v>
      </c>
    </row>
    <row r="36" spans="1:6" x14ac:dyDescent="0.35">
      <c r="A36">
        <v>11359</v>
      </c>
      <c r="B36">
        <v>112</v>
      </c>
      <c r="C36">
        <v>0</v>
      </c>
      <c r="D36">
        <v>31</v>
      </c>
      <c r="E36">
        <v>2</v>
      </c>
      <c r="F36">
        <v>1</v>
      </c>
    </row>
    <row r="37" spans="1:6" x14ac:dyDescent="0.35">
      <c r="A37">
        <v>11360</v>
      </c>
      <c r="B37">
        <v>115</v>
      </c>
      <c r="C37">
        <v>0</v>
      </c>
      <c r="D37">
        <v>31</v>
      </c>
      <c r="E37">
        <v>2</v>
      </c>
      <c r="F37">
        <v>1</v>
      </c>
    </row>
    <row r="38" spans="1:6" x14ac:dyDescent="0.35">
      <c r="A38">
        <v>11361</v>
      </c>
      <c r="B38">
        <v>75</v>
      </c>
      <c r="C38">
        <v>0</v>
      </c>
      <c r="D38">
        <v>31</v>
      </c>
      <c r="E38">
        <v>2</v>
      </c>
      <c r="F38">
        <v>1</v>
      </c>
    </row>
    <row r="39" spans="1:6" x14ac:dyDescent="0.35">
      <c r="A39">
        <v>11362</v>
      </c>
      <c r="B39">
        <v>290</v>
      </c>
      <c r="C39">
        <v>0</v>
      </c>
      <c r="D39">
        <v>31</v>
      </c>
      <c r="E39">
        <v>2</v>
      </c>
      <c r="F39">
        <v>1</v>
      </c>
    </row>
    <row r="40" spans="1:6" x14ac:dyDescent="0.35">
      <c r="A40">
        <v>11363</v>
      </c>
      <c r="B40">
        <v>122</v>
      </c>
      <c r="C40">
        <v>0</v>
      </c>
      <c r="D40">
        <v>31</v>
      </c>
      <c r="E40">
        <v>2</v>
      </c>
      <c r="F40">
        <v>1</v>
      </c>
    </row>
    <row r="41" spans="1:6" x14ac:dyDescent="0.35">
      <c r="A41">
        <v>11364</v>
      </c>
      <c r="B41">
        <v>200</v>
      </c>
      <c r="C41">
        <v>0</v>
      </c>
      <c r="D41">
        <v>31</v>
      </c>
      <c r="E41">
        <v>2</v>
      </c>
      <c r="F41">
        <v>1</v>
      </c>
    </row>
    <row r="42" spans="1:6" x14ac:dyDescent="0.35">
      <c r="A42">
        <v>11365</v>
      </c>
      <c r="B42">
        <v>120</v>
      </c>
      <c r="C42">
        <v>0</v>
      </c>
      <c r="D42">
        <v>31</v>
      </c>
      <c r="E42">
        <v>2</v>
      </c>
      <c r="F42">
        <v>1</v>
      </c>
    </row>
    <row r="43" spans="1:6" x14ac:dyDescent="0.35">
      <c r="A43">
        <v>11366</v>
      </c>
      <c r="B43">
        <v>9</v>
      </c>
      <c r="C43">
        <v>0</v>
      </c>
      <c r="D43">
        <v>31</v>
      </c>
      <c r="E43">
        <v>2</v>
      </c>
      <c r="F43">
        <v>1</v>
      </c>
    </row>
    <row r="44" spans="1:6" x14ac:dyDescent="0.35">
      <c r="A44">
        <v>11367</v>
      </c>
      <c r="B44">
        <v>63</v>
      </c>
      <c r="C44">
        <v>0</v>
      </c>
      <c r="D44">
        <v>31</v>
      </c>
      <c r="E44">
        <v>2</v>
      </c>
      <c r="F44">
        <v>1</v>
      </c>
    </row>
    <row r="45" spans="1:6" x14ac:dyDescent="0.35">
      <c r="A45">
        <v>11368</v>
      </c>
      <c r="B45">
        <v>296</v>
      </c>
      <c r="C45">
        <v>0</v>
      </c>
      <c r="D45">
        <v>31</v>
      </c>
      <c r="E45">
        <v>2</v>
      </c>
      <c r="F45">
        <v>1</v>
      </c>
    </row>
    <row r="46" spans="1:6" x14ac:dyDescent="0.35">
      <c r="A46">
        <v>11369</v>
      </c>
      <c r="B46">
        <v>167</v>
      </c>
      <c r="C46">
        <v>0</v>
      </c>
      <c r="D46">
        <v>31</v>
      </c>
      <c r="E46">
        <v>2</v>
      </c>
      <c r="F46">
        <v>1</v>
      </c>
    </row>
    <row r="47" spans="1:6" x14ac:dyDescent="0.35">
      <c r="A47">
        <v>11370</v>
      </c>
      <c r="B47">
        <v>307</v>
      </c>
      <c r="C47">
        <v>0</v>
      </c>
      <c r="D47">
        <v>31</v>
      </c>
      <c r="E47">
        <v>2</v>
      </c>
      <c r="F47">
        <v>1</v>
      </c>
    </row>
    <row r="48" spans="1:6" x14ac:dyDescent="0.35">
      <c r="A48">
        <v>11371</v>
      </c>
      <c r="B48">
        <v>89</v>
      </c>
      <c r="C48">
        <v>0</v>
      </c>
      <c r="D48">
        <v>31</v>
      </c>
      <c r="E48">
        <v>2</v>
      </c>
      <c r="F48">
        <v>1</v>
      </c>
    </row>
    <row r="49" spans="1:6" x14ac:dyDescent="0.35">
      <c r="A49">
        <v>11372</v>
      </c>
      <c r="B49">
        <v>197</v>
      </c>
      <c r="C49">
        <v>0</v>
      </c>
      <c r="D49">
        <v>31</v>
      </c>
      <c r="E49">
        <v>2</v>
      </c>
      <c r="F49">
        <v>1</v>
      </c>
    </row>
    <row r="50" spans="1:6" x14ac:dyDescent="0.35">
      <c r="A50">
        <v>11373</v>
      </c>
      <c r="B50">
        <v>144</v>
      </c>
      <c r="C50">
        <v>0</v>
      </c>
      <c r="D50">
        <v>31</v>
      </c>
      <c r="E50">
        <v>2</v>
      </c>
      <c r="F50">
        <v>1</v>
      </c>
    </row>
    <row r="51" spans="1:6" x14ac:dyDescent="0.35">
      <c r="A51">
        <v>11374</v>
      </c>
      <c r="B51">
        <v>33</v>
      </c>
      <c r="C51">
        <v>0</v>
      </c>
      <c r="D51">
        <v>31</v>
      </c>
      <c r="E51">
        <v>2</v>
      </c>
      <c r="F51">
        <v>1</v>
      </c>
    </row>
    <row r="52" spans="1:6" x14ac:dyDescent="0.35">
      <c r="A52">
        <v>11375</v>
      </c>
      <c r="B52">
        <v>116</v>
      </c>
      <c r="C52">
        <v>0</v>
      </c>
      <c r="D52">
        <v>31</v>
      </c>
      <c r="E52">
        <v>2</v>
      </c>
      <c r="F52">
        <v>1</v>
      </c>
    </row>
    <row r="53" spans="1:6" x14ac:dyDescent="0.35">
      <c r="A53">
        <v>11376</v>
      </c>
      <c r="B53">
        <v>215</v>
      </c>
      <c r="C53">
        <v>0</v>
      </c>
      <c r="D53">
        <v>31</v>
      </c>
      <c r="E53">
        <v>2</v>
      </c>
      <c r="F53">
        <v>1</v>
      </c>
    </row>
    <row r="54" spans="1:6" x14ac:dyDescent="0.35">
      <c r="A54">
        <v>11377</v>
      </c>
      <c r="B54">
        <v>301</v>
      </c>
      <c r="C54">
        <v>0</v>
      </c>
      <c r="D54">
        <v>31</v>
      </c>
      <c r="E54">
        <v>2</v>
      </c>
      <c r="F54">
        <v>1</v>
      </c>
    </row>
    <row r="55" spans="1:6" x14ac:dyDescent="0.35">
      <c r="A55">
        <v>11378</v>
      </c>
      <c r="B55">
        <v>246</v>
      </c>
      <c r="C55">
        <v>0</v>
      </c>
      <c r="D55">
        <v>31</v>
      </c>
      <c r="E55">
        <v>2</v>
      </c>
      <c r="F55">
        <v>1</v>
      </c>
    </row>
    <row r="56" spans="1:6" x14ac:dyDescent="0.35">
      <c r="A56">
        <v>11379</v>
      </c>
      <c r="B56">
        <v>238</v>
      </c>
      <c r="C56">
        <v>0</v>
      </c>
      <c r="D56">
        <v>31</v>
      </c>
      <c r="E56">
        <v>2</v>
      </c>
      <c r="F56">
        <v>1</v>
      </c>
    </row>
    <row r="57" spans="1:6" x14ac:dyDescent="0.35">
      <c r="A57">
        <v>11380</v>
      </c>
      <c r="B57">
        <v>45</v>
      </c>
      <c r="C57">
        <v>0</v>
      </c>
      <c r="D57">
        <v>31</v>
      </c>
      <c r="E57">
        <v>2</v>
      </c>
      <c r="F57">
        <v>1</v>
      </c>
    </row>
    <row r="58" spans="1:6" x14ac:dyDescent="0.35">
      <c r="A58">
        <v>11381</v>
      </c>
      <c r="B58">
        <v>192</v>
      </c>
      <c r="C58">
        <v>0</v>
      </c>
      <c r="D58">
        <v>31</v>
      </c>
      <c r="E58">
        <v>2</v>
      </c>
      <c r="F58">
        <v>1</v>
      </c>
    </row>
    <row r="59" spans="1:6" x14ac:dyDescent="0.35">
      <c r="A59">
        <v>11382</v>
      </c>
      <c r="B59">
        <v>285</v>
      </c>
      <c r="C59">
        <v>0</v>
      </c>
      <c r="D59">
        <v>31</v>
      </c>
      <c r="E59">
        <v>2</v>
      </c>
      <c r="F59">
        <v>1</v>
      </c>
    </row>
    <row r="60" spans="1:6" x14ac:dyDescent="0.35">
      <c r="A60">
        <v>11383</v>
      </c>
      <c r="B60">
        <v>69</v>
      </c>
      <c r="C60">
        <v>0</v>
      </c>
      <c r="D60">
        <v>31</v>
      </c>
      <c r="E60">
        <v>2</v>
      </c>
      <c r="F60">
        <v>1</v>
      </c>
    </row>
    <row r="61" spans="1:6" x14ac:dyDescent="0.35">
      <c r="A61">
        <v>11384</v>
      </c>
      <c r="B61">
        <v>258</v>
      </c>
      <c r="C61">
        <v>0</v>
      </c>
      <c r="D61">
        <v>31</v>
      </c>
      <c r="E61">
        <v>2</v>
      </c>
      <c r="F61">
        <v>1</v>
      </c>
    </row>
    <row r="62" spans="1:6" x14ac:dyDescent="0.35">
      <c r="A62">
        <v>11385</v>
      </c>
      <c r="B62">
        <v>286</v>
      </c>
      <c r="C62">
        <v>0</v>
      </c>
      <c r="D62">
        <v>31</v>
      </c>
      <c r="E62">
        <v>2</v>
      </c>
      <c r="F62">
        <v>1</v>
      </c>
    </row>
    <row r="63" spans="1:6" x14ac:dyDescent="0.35">
      <c r="A63">
        <v>11386</v>
      </c>
      <c r="B63">
        <v>114</v>
      </c>
      <c r="C63">
        <v>0</v>
      </c>
      <c r="D63">
        <v>31</v>
      </c>
      <c r="E63">
        <v>2</v>
      </c>
      <c r="F63">
        <v>1</v>
      </c>
    </row>
    <row r="64" spans="1:6" x14ac:dyDescent="0.35">
      <c r="A64">
        <v>11387</v>
      </c>
      <c r="B64">
        <v>108</v>
      </c>
      <c r="C64">
        <v>0</v>
      </c>
      <c r="D64">
        <v>31</v>
      </c>
      <c r="E64">
        <v>2</v>
      </c>
      <c r="F64">
        <v>1</v>
      </c>
    </row>
    <row r="65" spans="1:6" x14ac:dyDescent="0.35">
      <c r="A65">
        <v>11388</v>
      </c>
      <c r="B65">
        <v>59</v>
      </c>
      <c r="C65">
        <v>0</v>
      </c>
      <c r="D65">
        <v>31</v>
      </c>
      <c r="E65">
        <v>2</v>
      </c>
      <c r="F65">
        <v>1</v>
      </c>
    </row>
    <row r="66" spans="1:6" x14ac:dyDescent="0.35">
      <c r="A66">
        <v>11389</v>
      </c>
      <c r="B66">
        <v>219</v>
      </c>
      <c r="C66">
        <v>0</v>
      </c>
      <c r="D66">
        <v>31</v>
      </c>
      <c r="E66">
        <v>2</v>
      </c>
      <c r="F66">
        <v>1</v>
      </c>
    </row>
    <row r="67" spans="1:6" x14ac:dyDescent="0.35">
      <c r="A67">
        <v>11390</v>
      </c>
      <c r="B67">
        <v>242</v>
      </c>
      <c r="C67">
        <v>0</v>
      </c>
      <c r="D67">
        <v>31</v>
      </c>
      <c r="E67">
        <v>2</v>
      </c>
      <c r="F67">
        <v>1</v>
      </c>
    </row>
    <row r="68" spans="1:6" x14ac:dyDescent="0.35">
      <c r="A68">
        <v>11391</v>
      </c>
      <c r="B68">
        <v>189</v>
      </c>
      <c r="C68">
        <v>0</v>
      </c>
      <c r="D68">
        <v>31</v>
      </c>
      <c r="E68">
        <v>2</v>
      </c>
      <c r="F68">
        <v>1</v>
      </c>
    </row>
    <row r="69" spans="1:6" x14ac:dyDescent="0.35">
      <c r="A69">
        <v>11392</v>
      </c>
      <c r="B69">
        <v>53</v>
      </c>
      <c r="C69">
        <v>0</v>
      </c>
      <c r="D69">
        <v>31</v>
      </c>
      <c r="E69">
        <v>2</v>
      </c>
      <c r="F69">
        <v>1</v>
      </c>
    </row>
    <row r="70" spans="1:6" x14ac:dyDescent="0.35">
      <c r="A70">
        <v>11393</v>
      </c>
      <c r="B70">
        <v>256</v>
      </c>
      <c r="C70">
        <v>0</v>
      </c>
      <c r="D70">
        <v>31</v>
      </c>
      <c r="E70">
        <v>2</v>
      </c>
      <c r="F70">
        <v>1</v>
      </c>
    </row>
    <row r="71" spans="1:6" x14ac:dyDescent="0.35">
      <c r="A71">
        <v>11394</v>
      </c>
      <c r="B71">
        <v>13</v>
      </c>
      <c r="C71">
        <v>0</v>
      </c>
      <c r="D71">
        <v>31</v>
      </c>
      <c r="E71">
        <v>2</v>
      </c>
      <c r="F71">
        <v>1</v>
      </c>
    </row>
    <row r="72" spans="1:6" x14ac:dyDescent="0.35">
      <c r="A72">
        <v>11395</v>
      </c>
      <c r="B72">
        <v>299</v>
      </c>
      <c r="C72">
        <v>0</v>
      </c>
      <c r="D72">
        <v>31</v>
      </c>
      <c r="E72">
        <v>2</v>
      </c>
      <c r="F72">
        <v>1</v>
      </c>
    </row>
    <row r="73" spans="1:6" x14ac:dyDescent="0.35">
      <c r="A73">
        <v>11396</v>
      </c>
      <c r="B73">
        <v>23</v>
      </c>
      <c r="C73">
        <v>0</v>
      </c>
      <c r="D73">
        <v>31</v>
      </c>
      <c r="E73">
        <v>2</v>
      </c>
      <c r="F73">
        <v>1</v>
      </c>
    </row>
    <row r="74" spans="1:6" x14ac:dyDescent="0.35">
      <c r="A74">
        <v>11397</v>
      </c>
      <c r="B74">
        <v>48</v>
      </c>
      <c r="C74">
        <v>0</v>
      </c>
      <c r="D74">
        <v>31</v>
      </c>
      <c r="E74">
        <v>2</v>
      </c>
      <c r="F74">
        <v>1</v>
      </c>
    </row>
    <row r="75" spans="1:6" x14ac:dyDescent="0.35">
      <c r="A75">
        <v>11398</v>
      </c>
      <c r="B75">
        <v>40</v>
      </c>
      <c r="C75">
        <v>0</v>
      </c>
      <c r="D75">
        <v>31</v>
      </c>
      <c r="E75">
        <v>2</v>
      </c>
      <c r="F75">
        <v>1</v>
      </c>
    </row>
    <row r="76" spans="1:6" x14ac:dyDescent="0.35">
      <c r="A76">
        <v>11399</v>
      </c>
      <c r="B76">
        <v>292</v>
      </c>
      <c r="C76">
        <v>0</v>
      </c>
      <c r="D76">
        <v>31</v>
      </c>
      <c r="E76">
        <v>2</v>
      </c>
      <c r="F76">
        <v>1</v>
      </c>
    </row>
    <row r="77" spans="1:6" x14ac:dyDescent="0.35">
      <c r="A77">
        <v>11400</v>
      </c>
      <c r="B77">
        <v>287</v>
      </c>
      <c r="C77">
        <v>0</v>
      </c>
      <c r="D77">
        <v>31</v>
      </c>
      <c r="E77">
        <v>2</v>
      </c>
      <c r="F77">
        <v>1</v>
      </c>
    </row>
    <row r="78" spans="1:6" x14ac:dyDescent="0.35">
      <c r="A78">
        <v>11401</v>
      </c>
      <c r="B78">
        <v>26</v>
      </c>
      <c r="C78">
        <v>0</v>
      </c>
      <c r="D78">
        <v>31</v>
      </c>
      <c r="E78">
        <v>2</v>
      </c>
      <c r="F78">
        <v>1</v>
      </c>
    </row>
    <row r="79" spans="1:6" x14ac:dyDescent="0.35">
      <c r="A79">
        <v>11402</v>
      </c>
      <c r="B79">
        <v>58</v>
      </c>
      <c r="C79">
        <v>0</v>
      </c>
      <c r="D79">
        <v>31</v>
      </c>
      <c r="E79">
        <v>2</v>
      </c>
      <c r="F79">
        <v>1</v>
      </c>
    </row>
    <row r="80" spans="1:6" x14ac:dyDescent="0.35">
      <c r="A80">
        <v>11403</v>
      </c>
      <c r="B80">
        <v>43</v>
      </c>
      <c r="C80">
        <v>0</v>
      </c>
      <c r="D80">
        <v>31</v>
      </c>
      <c r="E80">
        <v>2</v>
      </c>
      <c r="F80">
        <v>1</v>
      </c>
    </row>
    <row r="81" spans="1:6" x14ac:dyDescent="0.35">
      <c r="A81">
        <v>11404</v>
      </c>
      <c r="B81">
        <v>24</v>
      </c>
      <c r="C81">
        <v>0</v>
      </c>
      <c r="D81">
        <v>31</v>
      </c>
      <c r="E81">
        <v>2</v>
      </c>
      <c r="F81">
        <v>1</v>
      </c>
    </row>
    <row r="82" spans="1:6" x14ac:dyDescent="0.35">
      <c r="A82">
        <v>11405</v>
      </c>
      <c r="B82">
        <v>239</v>
      </c>
      <c r="C82">
        <v>0</v>
      </c>
      <c r="D82">
        <v>31</v>
      </c>
      <c r="E82">
        <v>2</v>
      </c>
      <c r="F82">
        <v>1</v>
      </c>
    </row>
    <row r="83" spans="1:6" x14ac:dyDescent="0.35">
      <c r="A83">
        <v>11406</v>
      </c>
      <c r="B83">
        <v>165</v>
      </c>
      <c r="C83">
        <v>0</v>
      </c>
      <c r="D83">
        <v>31</v>
      </c>
      <c r="E83">
        <v>2</v>
      </c>
      <c r="F83">
        <v>1</v>
      </c>
    </row>
    <row r="84" spans="1:6" x14ac:dyDescent="0.35">
      <c r="A84">
        <v>11407</v>
      </c>
      <c r="B84">
        <v>15</v>
      </c>
      <c r="C84">
        <v>0</v>
      </c>
      <c r="D84">
        <v>31</v>
      </c>
      <c r="E84">
        <v>2</v>
      </c>
      <c r="F84">
        <v>1</v>
      </c>
    </row>
    <row r="85" spans="1:6" x14ac:dyDescent="0.35">
      <c r="A85">
        <v>11408</v>
      </c>
      <c r="B85">
        <v>106</v>
      </c>
      <c r="C85">
        <v>0</v>
      </c>
      <c r="D85">
        <v>31</v>
      </c>
      <c r="E85">
        <v>2</v>
      </c>
      <c r="F85">
        <v>1</v>
      </c>
    </row>
    <row r="86" spans="1:6" x14ac:dyDescent="0.35">
      <c r="A86">
        <v>11409</v>
      </c>
      <c r="B86">
        <v>18</v>
      </c>
      <c r="C86">
        <v>0</v>
      </c>
      <c r="D86">
        <v>31</v>
      </c>
      <c r="E86">
        <v>2</v>
      </c>
      <c r="F86">
        <v>1</v>
      </c>
    </row>
    <row r="87" spans="1:6" x14ac:dyDescent="0.35">
      <c r="A87">
        <v>11410</v>
      </c>
      <c r="B87">
        <v>235</v>
      </c>
      <c r="C87">
        <v>0</v>
      </c>
      <c r="D87">
        <v>31</v>
      </c>
      <c r="E87">
        <v>2</v>
      </c>
      <c r="F87">
        <v>1</v>
      </c>
    </row>
    <row r="88" spans="1:6" x14ac:dyDescent="0.35">
      <c r="A88">
        <v>11411</v>
      </c>
      <c r="B88">
        <v>204</v>
      </c>
      <c r="C88">
        <v>0</v>
      </c>
      <c r="D88">
        <v>31</v>
      </c>
      <c r="E88">
        <v>2</v>
      </c>
      <c r="F88">
        <v>1</v>
      </c>
    </row>
    <row r="89" spans="1:6" x14ac:dyDescent="0.35">
      <c r="A89">
        <v>11412</v>
      </c>
      <c r="B89">
        <v>57</v>
      </c>
      <c r="C89">
        <v>0</v>
      </c>
      <c r="D89">
        <v>31</v>
      </c>
      <c r="E89">
        <v>2</v>
      </c>
      <c r="F89">
        <v>1</v>
      </c>
    </row>
    <row r="90" spans="1:6" x14ac:dyDescent="0.35">
      <c r="A90">
        <v>11413</v>
      </c>
      <c r="B90">
        <v>27</v>
      </c>
      <c r="C90">
        <v>0</v>
      </c>
      <c r="D90">
        <v>31</v>
      </c>
      <c r="E90">
        <v>2</v>
      </c>
      <c r="F90">
        <v>1</v>
      </c>
    </row>
    <row r="91" spans="1:6" x14ac:dyDescent="0.35">
      <c r="A91">
        <v>11414</v>
      </c>
      <c r="B91">
        <v>150</v>
      </c>
      <c r="C91">
        <v>0</v>
      </c>
      <c r="D91">
        <v>31</v>
      </c>
      <c r="E91">
        <v>2</v>
      </c>
      <c r="F91">
        <v>1</v>
      </c>
    </row>
    <row r="92" spans="1:6" x14ac:dyDescent="0.35">
      <c r="A92">
        <v>11415</v>
      </c>
      <c r="B92">
        <v>297</v>
      </c>
      <c r="C92">
        <v>0</v>
      </c>
      <c r="D92">
        <v>31</v>
      </c>
      <c r="E92">
        <v>2</v>
      </c>
      <c r="F92">
        <v>1</v>
      </c>
    </row>
    <row r="93" spans="1:6" x14ac:dyDescent="0.35">
      <c r="A93">
        <v>11416</v>
      </c>
      <c r="B93">
        <v>313</v>
      </c>
      <c r="C93">
        <v>0</v>
      </c>
      <c r="D93">
        <v>31</v>
      </c>
      <c r="E93">
        <v>2</v>
      </c>
      <c r="F93">
        <v>1</v>
      </c>
    </row>
    <row r="94" spans="1:6" x14ac:dyDescent="0.35">
      <c r="A94">
        <v>11417</v>
      </c>
      <c r="B94">
        <v>291</v>
      </c>
      <c r="C94">
        <v>0</v>
      </c>
      <c r="D94">
        <v>31</v>
      </c>
      <c r="E94">
        <v>2</v>
      </c>
      <c r="F94">
        <v>1</v>
      </c>
    </row>
    <row r="95" spans="1:6" x14ac:dyDescent="0.35">
      <c r="A95">
        <v>11418</v>
      </c>
      <c r="B95">
        <v>113</v>
      </c>
      <c r="C95">
        <v>0</v>
      </c>
      <c r="D95">
        <v>31</v>
      </c>
      <c r="E95">
        <v>2</v>
      </c>
      <c r="F95">
        <v>1</v>
      </c>
    </row>
    <row r="96" spans="1:6" x14ac:dyDescent="0.35">
      <c r="A96">
        <v>11419</v>
      </c>
      <c r="B96">
        <v>173</v>
      </c>
      <c r="C96">
        <v>0</v>
      </c>
      <c r="D96">
        <v>31</v>
      </c>
      <c r="E96">
        <v>2</v>
      </c>
      <c r="F96">
        <v>1</v>
      </c>
    </row>
    <row r="97" spans="1:6" x14ac:dyDescent="0.35">
      <c r="A97">
        <v>11420</v>
      </c>
      <c r="B97">
        <v>312</v>
      </c>
      <c r="C97">
        <v>0</v>
      </c>
      <c r="D97">
        <v>31</v>
      </c>
      <c r="E97">
        <v>2</v>
      </c>
      <c r="F97">
        <v>1</v>
      </c>
    </row>
    <row r="98" spans="1:6" x14ac:dyDescent="0.35">
      <c r="A98">
        <v>11421</v>
      </c>
      <c r="B98">
        <v>38</v>
      </c>
      <c r="C98">
        <v>0</v>
      </c>
      <c r="D98">
        <v>31</v>
      </c>
      <c r="E98">
        <v>2</v>
      </c>
      <c r="F98">
        <v>1</v>
      </c>
    </row>
    <row r="99" spans="1:6" x14ac:dyDescent="0.35">
      <c r="A99">
        <v>11422</v>
      </c>
      <c r="B99">
        <v>183</v>
      </c>
      <c r="C99">
        <v>0</v>
      </c>
      <c r="D99">
        <v>31</v>
      </c>
      <c r="E99">
        <v>2</v>
      </c>
      <c r="F99">
        <v>1</v>
      </c>
    </row>
    <row r="100" spans="1:6" x14ac:dyDescent="0.35">
      <c r="A100">
        <v>11423</v>
      </c>
      <c r="B100">
        <v>105</v>
      </c>
      <c r="C100">
        <v>0</v>
      </c>
      <c r="D100">
        <v>31</v>
      </c>
      <c r="E100">
        <v>2</v>
      </c>
      <c r="F100">
        <v>1</v>
      </c>
    </row>
    <row r="101" spans="1:6" x14ac:dyDescent="0.35">
      <c r="A101">
        <v>11424</v>
      </c>
      <c r="B101">
        <v>98</v>
      </c>
      <c r="C101">
        <v>0</v>
      </c>
      <c r="D101">
        <v>31</v>
      </c>
      <c r="E101">
        <v>2</v>
      </c>
      <c r="F101">
        <v>1</v>
      </c>
    </row>
    <row r="102" spans="1:6" x14ac:dyDescent="0.35">
      <c r="A102">
        <v>11425</v>
      </c>
      <c r="B102">
        <v>317</v>
      </c>
      <c r="C102">
        <v>0</v>
      </c>
      <c r="D102">
        <v>31</v>
      </c>
      <c r="E102">
        <v>2</v>
      </c>
      <c r="F102">
        <v>1</v>
      </c>
    </row>
    <row r="103" spans="1:6" x14ac:dyDescent="0.35">
      <c r="A103">
        <v>11426</v>
      </c>
      <c r="B103">
        <v>269</v>
      </c>
      <c r="C103">
        <v>0</v>
      </c>
      <c r="D103">
        <v>31</v>
      </c>
      <c r="E103">
        <v>2</v>
      </c>
      <c r="F103">
        <v>1</v>
      </c>
    </row>
    <row r="104" spans="1:6" x14ac:dyDescent="0.35">
      <c r="A104">
        <v>11427</v>
      </c>
      <c r="B104">
        <v>148</v>
      </c>
      <c r="C104">
        <v>0</v>
      </c>
      <c r="D104">
        <v>31</v>
      </c>
      <c r="E104">
        <v>2</v>
      </c>
      <c r="F104">
        <v>1</v>
      </c>
    </row>
    <row r="105" spans="1:6" x14ac:dyDescent="0.35">
      <c r="A105">
        <v>11428</v>
      </c>
      <c r="B105">
        <v>22</v>
      </c>
      <c r="C105">
        <v>0</v>
      </c>
      <c r="D105">
        <v>31</v>
      </c>
      <c r="E105">
        <v>2</v>
      </c>
      <c r="F105">
        <v>1</v>
      </c>
    </row>
    <row r="106" spans="1:6" x14ac:dyDescent="0.35">
      <c r="A106">
        <v>11429</v>
      </c>
      <c r="B106">
        <v>60</v>
      </c>
      <c r="C106">
        <v>0</v>
      </c>
      <c r="D106">
        <v>31</v>
      </c>
      <c r="E106">
        <v>2</v>
      </c>
      <c r="F106">
        <v>1</v>
      </c>
    </row>
    <row r="107" spans="1:6" x14ac:dyDescent="0.35">
      <c r="A107">
        <v>11430</v>
      </c>
      <c r="B107">
        <v>194</v>
      </c>
      <c r="C107">
        <v>0</v>
      </c>
      <c r="D107">
        <v>106</v>
      </c>
      <c r="E107">
        <v>1</v>
      </c>
      <c r="F107">
        <v>1</v>
      </c>
    </row>
    <row r="108" spans="1:6" x14ac:dyDescent="0.35">
      <c r="A108">
        <v>11431</v>
      </c>
      <c r="B108">
        <v>146</v>
      </c>
      <c r="C108">
        <v>0</v>
      </c>
      <c r="D108">
        <v>106</v>
      </c>
      <c r="E108">
        <v>1</v>
      </c>
      <c r="F108">
        <v>1</v>
      </c>
    </row>
    <row r="109" spans="1:6" x14ac:dyDescent="0.35">
      <c r="A109">
        <v>11432</v>
      </c>
      <c r="B109">
        <v>188</v>
      </c>
      <c r="C109">
        <v>0</v>
      </c>
      <c r="D109">
        <v>106</v>
      </c>
      <c r="E109">
        <v>1</v>
      </c>
      <c r="F109">
        <v>1</v>
      </c>
    </row>
    <row r="110" spans="1:6" x14ac:dyDescent="0.35">
      <c r="A110">
        <v>11433</v>
      </c>
      <c r="B110">
        <v>67</v>
      </c>
      <c r="C110">
        <v>0</v>
      </c>
      <c r="D110">
        <v>106</v>
      </c>
      <c r="E110">
        <v>1</v>
      </c>
      <c r="F110">
        <v>1</v>
      </c>
    </row>
    <row r="111" spans="1:6" x14ac:dyDescent="0.35">
      <c r="A111">
        <v>11434</v>
      </c>
      <c r="B111">
        <v>136</v>
      </c>
      <c r="C111">
        <v>0</v>
      </c>
      <c r="D111">
        <v>106</v>
      </c>
      <c r="E111">
        <v>1</v>
      </c>
      <c r="F111">
        <v>1</v>
      </c>
    </row>
    <row r="112" spans="1:6" x14ac:dyDescent="0.35">
      <c r="A112">
        <v>11435</v>
      </c>
      <c r="B112">
        <v>83</v>
      </c>
      <c r="C112">
        <v>0</v>
      </c>
      <c r="D112">
        <v>106</v>
      </c>
      <c r="E112">
        <v>1</v>
      </c>
      <c r="F112">
        <v>1</v>
      </c>
    </row>
    <row r="113" spans="1:6" x14ac:dyDescent="0.35">
      <c r="A113">
        <v>11436</v>
      </c>
      <c r="B113">
        <v>156</v>
      </c>
      <c r="C113">
        <v>0</v>
      </c>
      <c r="D113">
        <v>106</v>
      </c>
      <c r="E113">
        <v>1</v>
      </c>
      <c r="F113">
        <v>1</v>
      </c>
    </row>
    <row r="114" spans="1:6" x14ac:dyDescent="0.35">
      <c r="A114">
        <v>11437</v>
      </c>
      <c r="B114">
        <v>119</v>
      </c>
      <c r="C114">
        <v>0</v>
      </c>
      <c r="D114">
        <v>106</v>
      </c>
      <c r="E114">
        <v>1</v>
      </c>
      <c r="F114">
        <v>1</v>
      </c>
    </row>
    <row r="115" spans="1:6" x14ac:dyDescent="0.35">
      <c r="A115">
        <v>11438</v>
      </c>
      <c r="B115">
        <v>274</v>
      </c>
      <c r="C115">
        <v>0</v>
      </c>
      <c r="D115">
        <v>106</v>
      </c>
      <c r="E115">
        <v>1</v>
      </c>
      <c r="F115">
        <v>1</v>
      </c>
    </row>
    <row r="116" spans="1:6" x14ac:dyDescent="0.35">
      <c r="A116">
        <v>11439</v>
      </c>
      <c r="B116">
        <v>186</v>
      </c>
      <c r="C116">
        <v>0</v>
      </c>
      <c r="D116">
        <v>106</v>
      </c>
      <c r="E116">
        <v>1</v>
      </c>
      <c r="F116">
        <v>1</v>
      </c>
    </row>
    <row r="117" spans="1:6" x14ac:dyDescent="0.35">
      <c r="A117">
        <v>11440</v>
      </c>
      <c r="B117">
        <v>99</v>
      </c>
      <c r="C117">
        <v>0</v>
      </c>
      <c r="D117">
        <v>106</v>
      </c>
      <c r="E117">
        <v>1</v>
      </c>
      <c r="F117">
        <v>1</v>
      </c>
    </row>
    <row r="118" spans="1:6" x14ac:dyDescent="0.35">
      <c r="A118">
        <v>11441</v>
      </c>
      <c r="B118">
        <v>245</v>
      </c>
      <c r="C118">
        <v>0</v>
      </c>
      <c r="D118">
        <v>106</v>
      </c>
      <c r="E118">
        <v>1</v>
      </c>
      <c r="F118">
        <v>1</v>
      </c>
    </row>
    <row r="119" spans="1:6" x14ac:dyDescent="0.35">
      <c r="A119">
        <v>11442</v>
      </c>
      <c r="B119">
        <v>185</v>
      </c>
      <c r="C119">
        <v>0</v>
      </c>
      <c r="D119">
        <v>106</v>
      </c>
      <c r="E119">
        <v>1</v>
      </c>
      <c r="F119">
        <v>1</v>
      </c>
    </row>
    <row r="120" spans="1:6" x14ac:dyDescent="0.35">
      <c r="A120">
        <v>11443</v>
      </c>
      <c r="B120">
        <v>276</v>
      </c>
      <c r="C120">
        <v>0</v>
      </c>
      <c r="D120">
        <v>106</v>
      </c>
      <c r="E120">
        <v>1</v>
      </c>
      <c r="F120">
        <v>1</v>
      </c>
    </row>
    <row r="121" spans="1:6" x14ac:dyDescent="0.35">
      <c r="A121">
        <v>11444</v>
      </c>
      <c r="B121">
        <v>104</v>
      </c>
      <c r="C121">
        <v>0</v>
      </c>
      <c r="D121">
        <v>106</v>
      </c>
      <c r="E121">
        <v>1</v>
      </c>
      <c r="F121">
        <v>1</v>
      </c>
    </row>
    <row r="122" spans="1:6" x14ac:dyDescent="0.35">
      <c r="A122">
        <v>11445</v>
      </c>
      <c r="B122">
        <v>72</v>
      </c>
      <c r="C122">
        <v>0</v>
      </c>
      <c r="D122">
        <v>106</v>
      </c>
      <c r="E122">
        <v>1</v>
      </c>
      <c r="F122">
        <v>1</v>
      </c>
    </row>
    <row r="123" spans="1:6" x14ac:dyDescent="0.35">
      <c r="A123">
        <v>11446</v>
      </c>
      <c r="B123">
        <v>37</v>
      </c>
      <c r="C123">
        <v>0</v>
      </c>
      <c r="D123">
        <v>106</v>
      </c>
      <c r="E123">
        <v>1</v>
      </c>
      <c r="F123">
        <v>1</v>
      </c>
    </row>
    <row r="124" spans="1:6" x14ac:dyDescent="0.35">
      <c r="A124">
        <v>11447</v>
      </c>
      <c r="B124">
        <v>247</v>
      </c>
      <c r="C124">
        <v>0</v>
      </c>
      <c r="D124">
        <v>106</v>
      </c>
      <c r="E124">
        <v>1</v>
      </c>
      <c r="F124">
        <v>1</v>
      </c>
    </row>
    <row r="125" spans="1:6" x14ac:dyDescent="0.35">
      <c r="A125">
        <v>11448</v>
      </c>
      <c r="B125">
        <v>140</v>
      </c>
      <c r="C125">
        <v>0</v>
      </c>
      <c r="D125">
        <v>106</v>
      </c>
      <c r="E125">
        <v>1</v>
      </c>
      <c r="F125">
        <v>1</v>
      </c>
    </row>
    <row r="126" spans="1:6" x14ac:dyDescent="0.35">
      <c r="A126">
        <v>11449</v>
      </c>
      <c r="B126">
        <v>302</v>
      </c>
      <c r="C126">
        <v>0</v>
      </c>
      <c r="D126">
        <v>106</v>
      </c>
      <c r="E126">
        <v>1</v>
      </c>
      <c r="F126">
        <v>1</v>
      </c>
    </row>
    <row r="127" spans="1:6" x14ac:dyDescent="0.35">
      <c r="A127">
        <v>11450</v>
      </c>
      <c r="B127">
        <v>303</v>
      </c>
      <c r="C127">
        <v>0</v>
      </c>
      <c r="D127">
        <v>106</v>
      </c>
      <c r="E127">
        <v>1</v>
      </c>
      <c r="F127">
        <v>1</v>
      </c>
    </row>
    <row r="128" spans="1:6" x14ac:dyDescent="0.35">
      <c r="A128">
        <v>11451</v>
      </c>
      <c r="B128">
        <v>272</v>
      </c>
      <c r="C128">
        <v>0</v>
      </c>
      <c r="D128">
        <v>106</v>
      </c>
      <c r="E128">
        <v>1</v>
      </c>
      <c r="F128">
        <v>1</v>
      </c>
    </row>
    <row r="129" spans="1:6" x14ac:dyDescent="0.35">
      <c r="A129">
        <v>11452</v>
      </c>
      <c r="B129">
        <v>293</v>
      </c>
      <c r="C129">
        <v>0</v>
      </c>
      <c r="D129">
        <v>106</v>
      </c>
      <c r="E129">
        <v>1</v>
      </c>
      <c r="F129">
        <v>1</v>
      </c>
    </row>
    <row r="130" spans="1:6" x14ac:dyDescent="0.35">
      <c r="A130">
        <v>11453</v>
      </c>
      <c r="B130">
        <v>36</v>
      </c>
      <c r="C130">
        <v>0</v>
      </c>
      <c r="D130">
        <v>106</v>
      </c>
      <c r="E130">
        <v>1</v>
      </c>
      <c r="F130">
        <v>1</v>
      </c>
    </row>
    <row r="131" spans="1:6" x14ac:dyDescent="0.35">
      <c r="A131">
        <v>11454</v>
      </c>
      <c r="B131">
        <v>41</v>
      </c>
      <c r="C131">
        <v>0</v>
      </c>
      <c r="D131">
        <v>106</v>
      </c>
      <c r="E131">
        <v>1</v>
      </c>
      <c r="F131">
        <v>1</v>
      </c>
    </row>
    <row r="132" spans="1:6" x14ac:dyDescent="0.35">
      <c r="A132">
        <v>11455</v>
      </c>
      <c r="B132">
        <v>31</v>
      </c>
      <c r="C132">
        <v>0</v>
      </c>
      <c r="D132">
        <v>106</v>
      </c>
      <c r="E132">
        <v>1</v>
      </c>
      <c r="F132">
        <v>1</v>
      </c>
    </row>
    <row r="133" spans="1:6" x14ac:dyDescent="0.35">
      <c r="A133">
        <v>11456</v>
      </c>
      <c r="B133">
        <v>295</v>
      </c>
      <c r="C133">
        <v>0</v>
      </c>
      <c r="D133">
        <v>106</v>
      </c>
      <c r="E133">
        <v>1</v>
      </c>
      <c r="F133">
        <v>1</v>
      </c>
    </row>
    <row r="134" spans="1:6" x14ac:dyDescent="0.35">
      <c r="A134">
        <v>11457</v>
      </c>
      <c r="B134">
        <v>267</v>
      </c>
      <c r="C134">
        <v>0</v>
      </c>
      <c r="D134">
        <v>106</v>
      </c>
      <c r="E134">
        <v>1</v>
      </c>
      <c r="F134">
        <v>1</v>
      </c>
    </row>
    <row r="135" spans="1:6" x14ac:dyDescent="0.35">
      <c r="A135">
        <v>11458</v>
      </c>
      <c r="B135">
        <v>191</v>
      </c>
      <c r="C135">
        <v>0</v>
      </c>
      <c r="D135">
        <v>106</v>
      </c>
      <c r="E135">
        <v>1</v>
      </c>
      <c r="F135">
        <v>1</v>
      </c>
    </row>
    <row r="136" spans="1:6" x14ac:dyDescent="0.35">
      <c r="A136">
        <v>11459</v>
      </c>
      <c r="B136">
        <v>278</v>
      </c>
      <c r="C136">
        <v>0</v>
      </c>
      <c r="D136">
        <v>106</v>
      </c>
      <c r="E136">
        <v>1</v>
      </c>
      <c r="F136">
        <v>1</v>
      </c>
    </row>
    <row r="137" spans="1:6" x14ac:dyDescent="0.35">
      <c r="A137">
        <v>11460</v>
      </c>
      <c r="B137">
        <v>149</v>
      </c>
      <c r="C137">
        <v>0</v>
      </c>
      <c r="D137">
        <v>106</v>
      </c>
      <c r="E137">
        <v>1</v>
      </c>
      <c r="F137">
        <v>1</v>
      </c>
    </row>
    <row r="138" spans="1:6" x14ac:dyDescent="0.35">
      <c r="A138">
        <v>11461</v>
      </c>
      <c r="B138">
        <v>132</v>
      </c>
      <c r="C138">
        <v>0</v>
      </c>
      <c r="D138">
        <v>106</v>
      </c>
      <c r="E138">
        <v>1</v>
      </c>
      <c r="F138">
        <v>1</v>
      </c>
    </row>
    <row r="139" spans="1:6" x14ac:dyDescent="0.35">
      <c r="A139">
        <v>11462</v>
      </c>
      <c r="B139">
        <v>84</v>
      </c>
      <c r="C139">
        <v>0</v>
      </c>
      <c r="D139">
        <v>106</v>
      </c>
      <c r="E139">
        <v>1</v>
      </c>
      <c r="F139">
        <v>1</v>
      </c>
    </row>
    <row r="140" spans="1:6" x14ac:dyDescent="0.35">
      <c r="A140">
        <v>11463</v>
      </c>
      <c r="B140">
        <v>126</v>
      </c>
      <c r="C140">
        <v>0</v>
      </c>
      <c r="D140">
        <v>106</v>
      </c>
      <c r="E140">
        <v>1</v>
      </c>
      <c r="F140">
        <v>1</v>
      </c>
    </row>
    <row r="141" spans="1:6" x14ac:dyDescent="0.35">
      <c r="A141">
        <v>11464</v>
      </c>
      <c r="B141">
        <v>49</v>
      </c>
      <c r="C141">
        <v>0</v>
      </c>
      <c r="D141">
        <v>106</v>
      </c>
      <c r="E141">
        <v>1</v>
      </c>
      <c r="F141">
        <v>1</v>
      </c>
    </row>
    <row r="142" spans="1:6" x14ac:dyDescent="0.35">
      <c r="A142">
        <v>11465</v>
      </c>
      <c r="B142">
        <v>141</v>
      </c>
      <c r="C142">
        <v>0</v>
      </c>
      <c r="D142">
        <v>106</v>
      </c>
      <c r="E142">
        <v>1</v>
      </c>
      <c r="F142">
        <v>1</v>
      </c>
    </row>
    <row r="143" spans="1:6" x14ac:dyDescent="0.35">
      <c r="A143">
        <v>11466</v>
      </c>
      <c r="B143">
        <v>175</v>
      </c>
      <c r="C143">
        <v>0</v>
      </c>
      <c r="D143">
        <v>106</v>
      </c>
      <c r="E143">
        <v>1</v>
      </c>
      <c r="F143">
        <v>1</v>
      </c>
    </row>
    <row r="144" spans="1:6" x14ac:dyDescent="0.35">
      <c r="A144">
        <v>11467</v>
      </c>
      <c r="B144">
        <v>300</v>
      </c>
      <c r="C144">
        <v>0</v>
      </c>
      <c r="D144">
        <v>106</v>
      </c>
      <c r="E144">
        <v>1</v>
      </c>
      <c r="F144">
        <v>1</v>
      </c>
    </row>
    <row r="145" spans="1:6" x14ac:dyDescent="0.35">
      <c r="A145">
        <v>11468</v>
      </c>
      <c r="B145">
        <v>160</v>
      </c>
      <c r="C145">
        <v>0</v>
      </c>
      <c r="D145">
        <v>106</v>
      </c>
      <c r="E145">
        <v>1</v>
      </c>
      <c r="F145">
        <v>1</v>
      </c>
    </row>
    <row r="146" spans="1:6" x14ac:dyDescent="0.35">
      <c r="A146">
        <v>11469</v>
      </c>
      <c r="B146">
        <v>283</v>
      </c>
      <c r="C146">
        <v>0</v>
      </c>
      <c r="D146">
        <v>106</v>
      </c>
      <c r="E146">
        <v>1</v>
      </c>
      <c r="F146">
        <v>1</v>
      </c>
    </row>
    <row r="147" spans="1:6" x14ac:dyDescent="0.35">
      <c r="A147">
        <v>11470</v>
      </c>
      <c r="B147">
        <v>281</v>
      </c>
      <c r="C147">
        <v>0</v>
      </c>
      <c r="D147">
        <v>106</v>
      </c>
      <c r="E147">
        <v>1</v>
      </c>
      <c r="F147">
        <v>1</v>
      </c>
    </row>
    <row r="148" spans="1:6" x14ac:dyDescent="0.35">
      <c r="A148">
        <v>11471</v>
      </c>
      <c r="B148">
        <v>61</v>
      </c>
      <c r="C148">
        <v>0</v>
      </c>
      <c r="D148">
        <v>106</v>
      </c>
      <c r="E148">
        <v>1</v>
      </c>
      <c r="F148">
        <v>1</v>
      </c>
    </row>
    <row r="149" spans="1:6" x14ac:dyDescent="0.35">
      <c r="A149">
        <v>11472</v>
      </c>
      <c r="B149">
        <v>32</v>
      </c>
      <c r="C149">
        <v>0</v>
      </c>
      <c r="D149">
        <v>106</v>
      </c>
      <c r="E149">
        <v>1</v>
      </c>
      <c r="F149">
        <v>1</v>
      </c>
    </row>
    <row r="150" spans="1:6" x14ac:dyDescent="0.35">
      <c r="A150">
        <v>11473</v>
      </c>
      <c r="B150">
        <v>310</v>
      </c>
      <c r="C150">
        <v>0</v>
      </c>
      <c r="D150">
        <v>106</v>
      </c>
      <c r="E150">
        <v>1</v>
      </c>
      <c r="F150">
        <v>1</v>
      </c>
    </row>
    <row r="151" spans="1:6" x14ac:dyDescent="0.35">
      <c r="A151">
        <v>11474</v>
      </c>
      <c r="B151">
        <v>319</v>
      </c>
      <c r="C151">
        <v>0</v>
      </c>
      <c r="D151">
        <v>106</v>
      </c>
      <c r="E151">
        <v>1</v>
      </c>
      <c r="F151">
        <v>1</v>
      </c>
    </row>
    <row r="152" spans="1:6" x14ac:dyDescent="0.35">
      <c r="A152">
        <v>11475</v>
      </c>
      <c r="B152">
        <v>294</v>
      </c>
      <c r="C152">
        <v>0</v>
      </c>
      <c r="D152">
        <v>106</v>
      </c>
      <c r="E152">
        <v>1</v>
      </c>
      <c r="F152">
        <v>1</v>
      </c>
    </row>
    <row r="153" spans="1:6" x14ac:dyDescent="0.35">
      <c r="A153">
        <v>11476</v>
      </c>
      <c r="B153">
        <v>264</v>
      </c>
      <c r="C153">
        <v>0</v>
      </c>
      <c r="D153">
        <v>106</v>
      </c>
      <c r="E153">
        <v>1</v>
      </c>
      <c r="F153">
        <v>1</v>
      </c>
    </row>
    <row r="154" spans="1:6" x14ac:dyDescent="0.35">
      <c r="A154">
        <v>11477</v>
      </c>
      <c r="B154">
        <v>109</v>
      </c>
      <c r="C154">
        <v>0</v>
      </c>
      <c r="D154">
        <v>106</v>
      </c>
      <c r="E154">
        <v>1</v>
      </c>
      <c r="F154">
        <v>1</v>
      </c>
    </row>
    <row r="155" spans="1:6" x14ac:dyDescent="0.35">
      <c r="A155">
        <v>11478</v>
      </c>
      <c r="B155">
        <v>228</v>
      </c>
      <c r="C155">
        <v>0</v>
      </c>
      <c r="D155">
        <v>154</v>
      </c>
      <c r="E155">
        <v>0</v>
      </c>
      <c r="F155">
        <v>1</v>
      </c>
    </row>
    <row r="156" spans="1:6" x14ac:dyDescent="0.35">
      <c r="A156">
        <v>11479</v>
      </c>
      <c r="B156">
        <v>133</v>
      </c>
      <c r="C156">
        <v>0</v>
      </c>
      <c r="D156">
        <v>154</v>
      </c>
      <c r="E156">
        <v>0</v>
      </c>
      <c r="F156">
        <v>1</v>
      </c>
    </row>
    <row r="157" spans="1:6" x14ac:dyDescent="0.35">
      <c r="A157">
        <v>11480</v>
      </c>
      <c r="B157">
        <v>314</v>
      </c>
      <c r="C157">
        <v>0</v>
      </c>
      <c r="D157">
        <v>154</v>
      </c>
      <c r="E157">
        <v>0</v>
      </c>
      <c r="F157">
        <v>1</v>
      </c>
    </row>
    <row r="158" spans="1:6" x14ac:dyDescent="0.35">
      <c r="A158">
        <v>11481</v>
      </c>
      <c r="B158">
        <v>275</v>
      </c>
      <c r="C158">
        <v>0</v>
      </c>
      <c r="D158">
        <v>154</v>
      </c>
      <c r="E158">
        <v>0</v>
      </c>
      <c r="F158">
        <v>1</v>
      </c>
    </row>
    <row r="159" spans="1:6" x14ac:dyDescent="0.35">
      <c r="A159">
        <v>11482</v>
      </c>
      <c r="B159">
        <v>96</v>
      </c>
      <c r="C159">
        <v>0</v>
      </c>
      <c r="D159">
        <v>154</v>
      </c>
      <c r="E159">
        <v>0</v>
      </c>
      <c r="F159">
        <v>1</v>
      </c>
    </row>
    <row r="160" spans="1:6" x14ac:dyDescent="0.35">
      <c r="A160">
        <v>11483</v>
      </c>
      <c r="B160">
        <v>212</v>
      </c>
      <c r="C160">
        <v>0</v>
      </c>
      <c r="D160">
        <v>154</v>
      </c>
      <c r="E160">
        <v>0</v>
      </c>
      <c r="F160">
        <v>1</v>
      </c>
    </row>
    <row r="161" spans="1:6" x14ac:dyDescent="0.35">
      <c r="A161">
        <v>11484</v>
      </c>
      <c r="B161">
        <v>306</v>
      </c>
      <c r="C161">
        <v>0</v>
      </c>
      <c r="D161">
        <v>154</v>
      </c>
      <c r="E161">
        <v>0</v>
      </c>
      <c r="F161">
        <v>1</v>
      </c>
    </row>
    <row r="162" spans="1:6" x14ac:dyDescent="0.35">
      <c r="A162">
        <v>11485</v>
      </c>
      <c r="B162">
        <v>180</v>
      </c>
      <c r="C162">
        <v>0</v>
      </c>
      <c r="D162">
        <v>154</v>
      </c>
      <c r="E162">
        <v>0</v>
      </c>
      <c r="F162">
        <v>1</v>
      </c>
    </row>
    <row r="163" spans="1:6" x14ac:dyDescent="0.35">
      <c r="A163">
        <v>11486</v>
      </c>
      <c r="B163">
        <v>85</v>
      </c>
      <c r="C163">
        <v>0</v>
      </c>
      <c r="D163">
        <v>154</v>
      </c>
      <c r="E163">
        <v>0</v>
      </c>
      <c r="F163">
        <v>1</v>
      </c>
    </row>
    <row r="164" spans="1:6" x14ac:dyDescent="0.35">
      <c r="A164">
        <v>11487</v>
      </c>
      <c r="B164">
        <v>152</v>
      </c>
      <c r="C164">
        <v>0</v>
      </c>
      <c r="D164">
        <v>154</v>
      </c>
      <c r="E164">
        <v>0</v>
      </c>
      <c r="F164">
        <v>1</v>
      </c>
    </row>
    <row r="165" spans="1:6" x14ac:dyDescent="0.35">
      <c r="A165">
        <v>11488</v>
      </c>
      <c r="B165">
        <v>218</v>
      </c>
      <c r="C165">
        <v>0</v>
      </c>
      <c r="D165">
        <v>154</v>
      </c>
      <c r="E165">
        <v>0</v>
      </c>
      <c r="F165">
        <v>1</v>
      </c>
    </row>
    <row r="166" spans="1:6" x14ac:dyDescent="0.35">
      <c r="A166">
        <v>11489</v>
      </c>
      <c r="B166">
        <v>174</v>
      </c>
      <c r="C166">
        <v>0</v>
      </c>
      <c r="D166">
        <v>154</v>
      </c>
      <c r="E166">
        <v>0</v>
      </c>
      <c r="F166">
        <v>1</v>
      </c>
    </row>
    <row r="167" spans="1:6" x14ac:dyDescent="0.35">
      <c r="A167">
        <v>11490</v>
      </c>
      <c r="B167">
        <v>151</v>
      </c>
      <c r="C167">
        <v>0</v>
      </c>
      <c r="D167">
        <v>154</v>
      </c>
      <c r="E167">
        <v>0</v>
      </c>
      <c r="F167">
        <v>1</v>
      </c>
    </row>
    <row r="168" spans="1:6" x14ac:dyDescent="0.35">
      <c r="A168">
        <v>11491</v>
      </c>
      <c r="B168">
        <v>21</v>
      </c>
      <c r="C168">
        <v>0</v>
      </c>
      <c r="D168">
        <v>154</v>
      </c>
      <c r="E168">
        <v>0</v>
      </c>
      <c r="F168">
        <v>1</v>
      </c>
    </row>
    <row r="169" spans="1:6" x14ac:dyDescent="0.35">
      <c r="A169">
        <v>11492</v>
      </c>
      <c r="B169">
        <v>187</v>
      </c>
      <c r="C169">
        <v>0</v>
      </c>
      <c r="D169">
        <v>154</v>
      </c>
      <c r="E169">
        <v>0</v>
      </c>
      <c r="F169">
        <v>1</v>
      </c>
    </row>
    <row r="170" spans="1:6" x14ac:dyDescent="0.35">
      <c r="A170">
        <v>11493</v>
      </c>
      <c r="B170">
        <v>288</v>
      </c>
      <c r="C170">
        <v>0</v>
      </c>
      <c r="D170">
        <v>154</v>
      </c>
      <c r="E170">
        <v>0</v>
      </c>
      <c r="F170">
        <v>1</v>
      </c>
    </row>
    <row r="171" spans="1:6" x14ac:dyDescent="0.35">
      <c r="A171">
        <v>11494</v>
      </c>
      <c r="B171">
        <v>320</v>
      </c>
      <c r="C171">
        <v>0</v>
      </c>
      <c r="D171">
        <v>154</v>
      </c>
      <c r="E171">
        <v>0</v>
      </c>
      <c r="F171">
        <v>1</v>
      </c>
    </row>
    <row r="172" spans="1:6" x14ac:dyDescent="0.35">
      <c r="A172">
        <v>11495</v>
      </c>
      <c r="B172">
        <v>62</v>
      </c>
      <c r="C172">
        <v>0</v>
      </c>
      <c r="D172">
        <v>154</v>
      </c>
      <c r="E172">
        <v>0</v>
      </c>
      <c r="F172">
        <v>1</v>
      </c>
    </row>
    <row r="173" spans="1:6" x14ac:dyDescent="0.35">
      <c r="A173">
        <v>11496</v>
      </c>
      <c r="B173">
        <v>77</v>
      </c>
      <c r="C173">
        <v>0</v>
      </c>
      <c r="D173">
        <v>154</v>
      </c>
      <c r="E173">
        <v>0</v>
      </c>
      <c r="F173">
        <v>1</v>
      </c>
    </row>
    <row r="174" spans="1:6" x14ac:dyDescent="0.35">
      <c r="A174">
        <v>11497</v>
      </c>
      <c r="B174">
        <v>263</v>
      </c>
      <c r="C174">
        <v>0</v>
      </c>
      <c r="D174">
        <v>154</v>
      </c>
      <c r="E174">
        <v>0</v>
      </c>
      <c r="F174">
        <v>1</v>
      </c>
    </row>
    <row r="175" spans="1:6" x14ac:dyDescent="0.35">
      <c r="A175">
        <v>11498</v>
      </c>
      <c r="B175">
        <v>315</v>
      </c>
      <c r="C175">
        <v>0</v>
      </c>
      <c r="D175">
        <v>154</v>
      </c>
      <c r="E175">
        <v>0</v>
      </c>
      <c r="F175">
        <v>1</v>
      </c>
    </row>
    <row r="176" spans="1:6" x14ac:dyDescent="0.35">
      <c r="A176">
        <v>11499</v>
      </c>
      <c r="B176">
        <v>110</v>
      </c>
      <c r="C176">
        <v>0</v>
      </c>
      <c r="D176">
        <v>154</v>
      </c>
      <c r="E176">
        <v>0</v>
      </c>
      <c r="F176">
        <v>1</v>
      </c>
    </row>
    <row r="177" spans="1:6" x14ac:dyDescent="0.35">
      <c r="A177">
        <v>11500</v>
      </c>
      <c r="B177">
        <v>236</v>
      </c>
      <c r="C177">
        <v>0</v>
      </c>
      <c r="D177">
        <v>154</v>
      </c>
      <c r="E177">
        <v>0</v>
      </c>
      <c r="F177">
        <v>1</v>
      </c>
    </row>
    <row r="178" spans="1:6" x14ac:dyDescent="0.35">
      <c r="A178">
        <v>11501</v>
      </c>
      <c r="B178">
        <v>308</v>
      </c>
      <c r="C178">
        <v>0</v>
      </c>
      <c r="D178">
        <v>154</v>
      </c>
      <c r="E178">
        <v>0</v>
      </c>
      <c r="F178">
        <v>1</v>
      </c>
    </row>
    <row r="179" spans="1:6" x14ac:dyDescent="0.35">
      <c r="A179">
        <v>11502</v>
      </c>
      <c r="B179">
        <v>205</v>
      </c>
      <c r="C179">
        <v>0</v>
      </c>
      <c r="D179">
        <v>154</v>
      </c>
      <c r="E179">
        <v>0</v>
      </c>
      <c r="F179">
        <v>1</v>
      </c>
    </row>
    <row r="180" spans="1:6" x14ac:dyDescent="0.35">
      <c r="A180">
        <v>11503</v>
      </c>
      <c r="B180">
        <v>46</v>
      </c>
      <c r="C180">
        <v>0</v>
      </c>
      <c r="D180">
        <v>154</v>
      </c>
      <c r="E180">
        <v>0</v>
      </c>
      <c r="F180">
        <v>1</v>
      </c>
    </row>
    <row r="181" spans="1:6" x14ac:dyDescent="0.35">
      <c r="A181">
        <v>11504</v>
      </c>
      <c r="B181">
        <v>121</v>
      </c>
      <c r="C181">
        <v>0</v>
      </c>
      <c r="D181">
        <v>154</v>
      </c>
      <c r="E181">
        <v>0</v>
      </c>
      <c r="F181">
        <v>1</v>
      </c>
    </row>
    <row r="182" spans="1:6" x14ac:dyDescent="0.35">
      <c r="A182">
        <v>11505</v>
      </c>
      <c r="B182">
        <v>81</v>
      </c>
      <c r="C182">
        <v>0</v>
      </c>
      <c r="D182">
        <v>154</v>
      </c>
      <c r="E182">
        <v>0</v>
      </c>
      <c r="F182">
        <v>1</v>
      </c>
    </row>
    <row r="183" spans="1:6" x14ac:dyDescent="0.35">
      <c r="A183">
        <v>11506</v>
      </c>
      <c r="B183">
        <v>190</v>
      </c>
      <c r="C183">
        <v>0</v>
      </c>
      <c r="D183">
        <v>154</v>
      </c>
      <c r="E183">
        <v>0</v>
      </c>
      <c r="F183">
        <v>1</v>
      </c>
    </row>
    <row r="184" spans="1:6" x14ac:dyDescent="0.35">
      <c r="A184">
        <v>11507</v>
      </c>
      <c r="B184">
        <v>268</v>
      </c>
      <c r="C184">
        <v>0</v>
      </c>
      <c r="D184">
        <v>154</v>
      </c>
      <c r="E184">
        <v>0</v>
      </c>
      <c r="F184">
        <v>1</v>
      </c>
    </row>
    <row r="185" spans="1:6" x14ac:dyDescent="0.35">
      <c r="A185">
        <v>11508</v>
      </c>
      <c r="B185">
        <v>243</v>
      </c>
      <c r="C185">
        <v>0</v>
      </c>
      <c r="D185">
        <v>154</v>
      </c>
      <c r="E185">
        <v>0</v>
      </c>
      <c r="F185">
        <v>1</v>
      </c>
    </row>
    <row r="186" spans="1:6" x14ac:dyDescent="0.35">
      <c r="A186">
        <v>11509</v>
      </c>
      <c r="B186">
        <v>305</v>
      </c>
      <c r="C186">
        <v>0</v>
      </c>
      <c r="D186">
        <v>154</v>
      </c>
      <c r="E186">
        <v>0</v>
      </c>
      <c r="F186">
        <v>1</v>
      </c>
    </row>
    <row r="187" spans="1:6" x14ac:dyDescent="0.35">
      <c r="A187">
        <v>11510</v>
      </c>
      <c r="B187">
        <v>257</v>
      </c>
      <c r="C187">
        <v>0</v>
      </c>
      <c r="D187">
        <v>154</v>
      </c>
      <c r="E187">
        <v>0</v>
      </c>
      <c r="F187">
        <v>1</v>
      </c>
    </row>
    <row r="188" spans="1:6" x14ac:dyDescent="0.35">
      <c r="A188">
        <v>11511</v>
      </c>
      <c r="B188">
        <v>166</v>
      </c>
      <c r="C188">
        <v>0</v>
      </c>
      <c r="D188">
        <v>154</v>
      </c>
      <c r="E188">
        <v>0</v>
      </c>
      <c r="F188">
        <v>1</v>
      </c>
    </row>
  </sheetData>
  <phoneticPr fontId="9" type="noConversion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G196"/>
  <sheetViews>
    <sheetView topLeftCell="J6" workbookViewId="0">
      <selection activeCell="N11" sqref="N11"/>
    </sheetView>
  </sheetViews>
  <sheetFormatPr defaultColWidth="9.1796875" defaultRowHeight="14.5" outlineLevelRow="1" outlineLevelCol="1" x14ac:dyDescent="0.35"/>
  <cols>
    <col min="1" max="1" width="9.1796875" style="5" hidden="1" customWidth="1" outlineLevel="1"/>
    <col min="2" max="7" width="9.1796875" hidden="1" customWidth="1" outlineLevel="1"/>
    <col min="8" max="9" width="9.1796875" style="5" hidden="1" customWidth="1" outlineLevel="1"/>
    <col min="10" max="10" width="6.7265625" style="6" bestFit="1" customWidth="1" collapsed="1"/>
    <col min="11" max="11" width="5.81640625" style="6" hidden="1" customWidth="1" outlineLevel="1"/>
    <col min="12" max="12" width="22.54296875" style="5" customWidth="1" collapsed="1"/>
    <col min="13" max="13" width="8.81640625" style="6" customWidth="1"/>
    <col min="14" max="14" width="8.81640625" style="24" bestFit="1" customWidth="1"/>
    <col min="15" max="15" width="7" style="24" bestFit="1" customWidth="1"/>
    <col min="16" max="17" width="4.26953125" style="6" bestFit="1" customWidth="1"/>
    <col min="18" max="18" width="4.54296875" style="6" customWidth="1"/>
    <col min="19" max="19" width="16.54296875" style="5" hidden="1" customWidth="1" outlineLevel="1"/>
    <col min="20" max="20" width="9.1796875" style="5" hidden="1" customWidth="1" outlineLevel="1"/>
    <col min="21" max="21" width="11.1796875" style="6" customWidth="1" collapsed="1"/>
    <col min="22" max="23" width="9.1796875" style="5" hidden="1" customWidth="1" outlineLevel="1"/>
    <col min="24" max="24" width="9.1796875" style="5" collapsed="1"/>
    <col min="25" max="27" width="9.1796875" style="5"/>
    <col min="28" max="32" width="9.1796875" style="5" hidden="1" customWidth="1" outlineLevel="1"/>
    <col min="33" max="33" width="9.1796875" style="5" collapsed="1"/>
    <col min="34" max="16384" width="9.1796875" style="5"/>
  </cols>
  <sheetData>
    <row r="1" spans="1:32" hidden="1" outlineLevel="1" x14ac:dyDescent="0.35">
      <c r="B1" s="5"/>
      <c r="C1" s="5"/>
      <c r="D1" s="5"/>
      <c r="E1" s="5"/>
      <c r="F1" s="5"/>
      <c r="G1" s="5"/>
      <c r="X1" s="6" t="s">
        <v>685</v>
      </c>
      <c r="Y1" s="6" t="s">
        <v>697</v>
      </c>
      <c r="Z1" s="6" t="s">
        <v>727</v>
      </c>
      <c r="AA1" s="6" t="s">
        <v>731</v>
      </c>
      <c r="AB1" s="6"/>
      <c r="AC1" s="6"/>
      <c r="AD1" s="6"/>
      <c r="AE1" s="6"/>
      <c r="AF1" s="6"/>
    </row>
    <row r="2" spans="1:32" hidden="1" outlineLevel="1" x14ac:dyDescent="0.35">
      <c r="A2" s="5">
        <v>8</v>
      </c>
      <c r="B2" s="5"/>
      <c r="C2" s="5"/>
      <c r="D2" s="5"/>
      <c r="E2" s="5"/>
      <c r="F2" s="5"/>
      <c r="G2" s="5"/>
      <c r="X2" s="6">
        <v>2548</v>
      </c>
      <c r="Y2" s="6">
        <v>2549</v>
      </c>
      <c r="Z2" s="6">
        <v>2550</v>
      </c>
      <c r="AA2" s="6">
        <v>2551</v>
      </c>
      <c r="AB2" s="6"/>
      <c r="AC2" s="6"/>
      <c r="AD2" s="6"/>
      <c r="AE2" s="6"/>
      <c r="AF2" s="6"/>
    </row>
    <row r="3" spans="1:32" hidden="1" outlineLevel="1" x14ac:dyDescent="0.35">
      <c r="B3" s="5"/>
      <c r="C3" s="5"/>
      <c r="D3" s="5"/>
      <c r="E3" s="5"/>
      <c r="F3" s="5"/>
      <c r="G3" s="5"/>
    </row>
    <row r="4" spans="1:32" s="22" customFormat="1" ht="52.5" hidden="1" outlineLevel="1" x14ac:dyDescent="0.35">
      <c r="A4" s="100" t="s">
        <v>0</v>
      </c>
      <c r="B4" s="75"/>
      <c r="C4" s="75"/>
      <c r="D4" s="75"/>
      <c r="E4" s="75"/>
      <c r="F4" s="75"/>
      <c r="G4" s="75"/>
      <c r="H4" s="75" t="s">
        <v>1</v>
      </c>
      <c r="I4" s="152"/>
      <c r="J4" s="75" t="s">
        <v>2</v>
      </c>
      <c r="K4" s="75"/>
      <c r="L4" s="101" t="s">
        <v>3</v>
      </c>
      <c r="M4" s="75"/>
      <c r="N4" s="75" t="s">
        <v>4</v>
      </c>
      <c r="O4" s="93" t="s">
        <v>6</v>
      </c>
      <c r="P4" s="93" t="s">
        <v>8</v>
      </c>
      <c r="Q4" s="93" t="s">
        <v>9</v>
      </c>
      <c r="R4" s="93"/>
      <c r="S4" s="75" t="s">
        <v>10</v>
      </c>
      <c r="T4" s="75" t="s">
        <v>11</v>
      </c>
      <c r="U4" s="23"/>
    </row>
    <row r="5" spans="1:32" hidden="1" outlineLevel="1" x14ac:dyDescent="0.35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6"/>
      <c r="M5" s="15"/>
      <c r="N5" s="15"/>
      <c r="O5" s="17"/>
      <c r="P5" s="17"/>
      <c r="Q5" s="17"/>
      <c r="R5" s="17"/>
      <c r="S5" s="15"/>
      <c r="T5" s="15"/>
    </row>
    <row r="6" spans="1:32" ht="21" customHeight="1" collapsed="1" x14ac:dyDescent="0.45">
      <c r="A6" s="176" t="s">
        <v>1225</v>
      </c>
      <c r="B6" s="176"/>
      <c r="C6" s="176"/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76"/>
      <c r="S6" s="176"/>
      <c r="T6" s="176"/>
      <c r="U6" s="176"/>
    </row>
    <row r="7" spans="1:32" ht="15.5" x14ac:dyDescent="0.35">
      <c r="B7" s="5"/>
      <c r="C7" s="5"/>
      <c r="D7" s="5"/>
      <c r="E7" s="5"/>
      <c r="F7" s="5"/>
      <c r="G7" s="5"/>
      <c r="L7" s="80"/>
      <c r="M7" s="79"/>
      <c r="N7" s="6"/>
      <c r="O7" s="6"/>
    </row>
    <row r="8" spans="1:32" hidden="1" outlineLevel="1" x14ac:dyDescent="0.35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6"/>
      <c r="M8" s="15"/>
      <c r="N8" s="15"/>
      <c r="O8" s="17"/>
      <c r="P8" s="17"/>
      <c r="Q8" s="17"/>
      <c r="R8" s="17"/>
      <c r="S8" s="15"/>
      <c r="T8" s="15"/>
    </row>
    <row r="9" spans="1:32" s="8" customFormat="1" ht="52.5" collapsed="1" x14ac:dyDescent="0.35">
      <c r="A9" s="7" t="s">
        <v>42</v>
      </c>
      <c r="B9" s="7" t="s">
        <v>19</v>
      </c>
      <c r="C9" s="7" t="s">
        <v>20</v>
      </c>
      <c r="D9" s="7" t="s">
        <v>21</v>
      </c>
      <c r="E9" s="7" t="s">
        <v>22</v>
      </c>
      <c r="F9" s="7" t="s">
        <v>23</v>
      </c>
      <c r="G9" s="7" t="s">
        <v>24</v>
      </c>
      <c r="H9" s="7" t="s">
        <v>25</v>
      </c>
      <c r="I9" s="7"/>
      <c r="J9" s="156" t="s">
        <v>26</v>
      </c>
      <c r="K9" s="157"/>
      <c r="L9" s="158" t="s">
        <v>27</v>
      </c>
      <c r="M9" s="157" t="s">
        <v>43</v>
      </c>
      <c r="N9" s="159" t="s">
        <v>44</v>
      </c>
      <c r="O9" s="159" t="s">
        <v>30</v>
      </c>
      <c r="P9" s="160" t="s">
        <v>8</v>
      </c>
      <c r="Q9" s="160" t="s">
        <v>9</v>
      </c>
      <c r="R9" s="160" t="s">
        <v>7</v>
      </c>
      <c r="S9" s="158" t="s">
        <v>31</v>
      </c>
      <c r="T9" s="158" t="s">
        <v>32</v>
      </c>
      <c r="U9" s="157" t="s">
        <v>39</v>
      </c>
      <c r="V9" s="157" t="s">
        <v>40</v>
      </c>
      <c r="W9" s="157" t="s">
        <v>41</v>
      </c>
      <c r="X9" s="157" t="s">
        <v>1216</v>
      </c>
      <c r="Y9" s="157" t="s">
        <v>1217</v>
      </c>
      <c r="Z9" s="157" t="s">
        <v>1218</v>
      </c>
      <c r="AA9" s="161" t="s">
        <v>1219</v>
      </c>
      <c r="AB9" s="87"/>
      <c r="AC9" s="87"/>
      <c r="AD9" s="87"/>
      <c r="AE9" s="87"/>
      <c r="AF9" s="88"/>
    </row>
    <row r="10" spans="1:32" x14ac:dyDescent="0.35">
      <c r="A10" s="9">
        <v>123</v>
      </c>
      <c r="B10" s="9" t="b">
        <v>0</v>
      </c>
      <c r="C10" s="9">
        <v>0</v>
      </c>
      <c r="D10" s="9">
        <v>0</v>
      </c>
      <c r="E10" s="9">
        <v>1</v>
      </c>
      <c r="F10" s="9">
        <v>1</v>
      </c>
      <c r="G10" s="9" t="b">
        <v>1</v>
      </c>
      <c r="H10" s="9">
        <v>1</v>
      </c>
      <c r="I10" s="9"/>
      <c r="J10" s="21">
        <v>1</v>
      </c>
      <c r="K10" s="94"/>
      <c r="L10" s="9" t="s">
        <v>974</v>
      </c>
      <c r="M10" s="14">
        <v>4</v>
      </c>
      <c r="N10" s="19">
        <v>10</v>
      </c>
      <c r="O10" s="19">
        <v>10</v>
      </c>
      <c r="P10" s="19" t="s">
        <v>975</v>
      </c>
      <c r="Q10" s="19" t="s">
        <v>976</v>
      </c>
      <c r="R10" s="19" t="s">
        <v>977</v>
      </c>
      <c r="S10" s="11">
        <v>1615440724</v>
      </c>
      <c r="T10" s="11" t="b">
        <v>1</v>
      </c>
      <c r="U10" s="13" t="s">
        <v>697</v>
      </c>
      <c r="V10" s="13" t="b">
        <v>1</v>
      </c>
      <c r="W10" s="13" t="b">
        <v>1</v>
      </c>
      <c r="X10" s="13" t="s">
        <v>1167</v>
      </c>
      <c r="Y10" s="13" t="s">
        <v>1168</v>
      </c>
      <c r="Z10" s="13" t="s">
        <v>1169</v>
      </c>
      <c r="AA10" s="20" t="s">
        <v>1170</v>
      </c>
      <c r="AB10" s="13"/>
      <c r="AC10" s="13"/>
      <c r="AD10" s="13"/>
      <c r="AE10" s="13"/>
      <c r="AF10" s="20"/>
    </row>
    <row r="11" spans="1:32" x14ac:dyDescent="0.35">
      <c r="A11" s="9">
        <v>103</v>
      </c>
      <c r="B11" s="9" t="b">
        <v>0</v>
      </c>
      <c r="C11" s="9">
        <v>0</v>
      </c>
      <c r="D11" s="9">
        <v>0</v>
      </c>
      <c r="E11" s="9">
        <v>1</v>
      </c>
      <c r="F11" s="9">
        <v>2</v>
      </c>
      <c r="G11" s="9" t="b">
        <v>1</v>
      </c>
      <c r="H11" s="9">
        <v>2</v>
      </c>
      <c r="I11" s="9"/>
      <c r="J11" s="21">
        <v>1</v>
      </c>
      <c r="K11" s="94"/>
      <c r="L11" s="9" t="s">
        <v>983</v>
      </c>
      <c r="M11" s="14">
        <v>4</v>
      </c>
      <c r="N11" s="19">
        <v>10</v>
      </c>
      <c r="O11" s="19">
        <v>10</v>
      </c>
      <c r="P11" s="14" t="s">
        <v>977</v>
      </c>
      <c r="Q11" s="14" t="s">
        <v>976</v>
      </c>
      <c r="R11" s="14" t="s">
        <v>977</v>
      </c>
      <c r="S11" s="9">
        <v>673492664</v>
      </c>
      <c r="T11" s="9" t="b">
        <v>1</v>
      </c>
      <c r="U11" s="13" t="s">
        <v>697</v>
      </c>
      <c r="V11" s="13" t="b">
        <v>1</v>
      </c>
      <c r="W11" s="13" t="b">
        <v>1</v>
      </c>
      <c r="X11" s="13" t="s">
        <v>1171</v>
      </c>
      <c r="Y11" s="13" t="s">
        <v>1172</v>
      </c>
      <c r="Z11" s="13" t="s">
        <v>1173</v>
      </c>
      <c r="AA11" s="20" t="s">
        <v>1170</v>
      </c>
      <c r="AB11" s="13"/>
      <c r="AC11" s="13"/>
      <c r="AD11" s="13"/>
      <c r="AE11" s="13"/>
      <c r="AF11" s="20"/>
    </row>
    <row r="12" spans="1:32" x14ac:dyDescent="0.35">
      <c r="A12" s="9">
        <v>97</v>
      </c>
      <c r="B12" s="9" t="b">
        <v>0</v>
      </c>
      <c r="C12" s="9">
        <v>0</v>
      </c>
      <c r="D12" s="9">
        <v>0</v>
      </c>
      <c r="E12" s="9">
        <v>1</v>
      </c>
      <c r="F12" s="9">
        <v>3</v>
      </c>
      <c r="G12" s="9" t="b">
        <v>1</v>
      </c>
      <c r="H12" s="9">
        <v>3</v>
      </c>
      <c r="I12" s="9"/>
      <c r="J12" s="21">
        <v>1</v>
      </c>
      <c r="K12" s="94"/>
      <c r="L12" s="9" t="s">
        <v>980</v>
      </c>
      <c r="M12" s="14">
        <v>4</v>
      </c>
      <c r="N12" s="19">
        <v>10</v>
      </c>
      <c r="O12" s="19">
        <v>10</v>
      </c>
      <c r="P12" s="14" t="s">
        <v>975</v>
      </c>
      <c r="Q12" s="14" t="s">
        <v>981</v>
      </c>
      <c r="R12" s="14" t="s">
        <v>977</v>
      </c>
      <c r="S12" s="9">
        <v>773459689</v>
      </c>
      <c r="T12" s="9" t="b">
        <v>1</v>
      </c>
      <c r="U12" s="13" t="s">
        <v>685</v>
      </c>
      <c r="V12" s="13" t="b">
        <v>1</v>
      </c>
      <c r="W12" s="13" t="b">
        <v>1</v>
      </c>
      <c r="X12" s="13" t="s">
        <v>1174</v>
      </c>
      <c r="Y12" s="13" t="s">
        <v>1168</v>
      </c>
      <c r="Z12" s="13" t="s">
        <v>1169</v>
      </c>
      <c r="AA12" s="20" t="s">
        <v>1175</v>
      </c>
      <c r="AB12" s="13"/>
      <c r="AC12" s="13"/>
      <c r="AD12" s="13"/>
      <c r="AE12" s="13"/>
      <c r="AF12" s="20"/>
    </row>
    <row r="13" spans="1:32" s="10" customFormat="1" x14ac:dyDescent="0.35">
      <c r="A13" s="9">
        <v>211</v>
      </c>
      <c r="B13" s="9" t="b">
        <v>0</v>
      </c>
      <c r="C13" s="9">
        <v>0</v>
      </c>
      <c r="D13" s="9">
        <v>0</v>
      </c>
      <c r="E13" s="9">
        <v>1</v>
      </c>
      <c r="F13" s="9">
        <v>4</v>
      </c>
      <c r="G13" s="9" t="b">
        <v>1</v>
      </c>
      <c r="H13" s="9">
        <v>4</v>
      </c>
      <c r="I13" s="9"/>
      <c r="J13" s="21">
        <v>1</v>
      </c>
      <c r="K13" s="94"/>
      <c r="L13" s="9" t="s">
        <v>982</v>
      </c>
      <c r="M13" s="14">
        <v>4</v>
      </c>
      <c r="N13" s="19">
        <v>10</v>
      </c>
      <c r="O13" s="19">
        <v>10</v>
      </c>
      <c r="P13" s="14" t="s">
        <v>975</v>
      </c>
      <c r="Q13" s="14" t="s">
        <v>976</v>
      </c>
      <c r="R13" s="14" t="s">
        <v>977</v>
      </c>
      <c r="S13" s="9">
        <v>689666464</v>
      </c>
      <c r="T13" s="9" t="b">
        <v>0</v>
      </c>
      <c r="U13" s="13" t="s">
        <v>717</v>
      </c>
      <c r="V13" s="13" t="b">
        <v>1</v>
      </c>
      <c r="W13" s="13" t="b">
        <v>0</v>
      </c>
      <c r="X13" s="13" t="s">
        <v>1176</v>
      </c>
      <c r="Y13" s="13" t="s">
        <v>1177</v>
      </c>
      <c r="Z13" s="13" t="s">
        <v>1178</v>
      </c>
      <c r="AA13" s="20" t="s">
        <v>1179</v>
      </c>
      <c r="AB13" s="13"/>
      <c r="AC13" s="13"/>
      <c r="AD13" s="13"/>
      <c r="AE13" s="13"/>
      <c r="AF13" s="20"/>
    </row>
    <row r="14" spans="1:32" x14ac:dyDescent="0.35">
      <c r="A14" s="9">
        <v>316</v>
      </c>
      <c r="B14" s="9" t="b">
        <v>0</v>
      </c>
      <c r="C14" s="9">
        <v>0</v>
      </c>
      <c r="D14" s="9">
        <v>0</v>
      </c>
      <c r="E14" s="9">
        <v>1</v>
      </c>
      <c r="F14" s="9">
        <v>5</v>
      </c>
      <c r="G14" s="9" t="b">
        <v>1</v>
      </c>
      <c r="H14" s="9">
        <v>5</v>
      </c>
      <c r="I14" s="9"/>
      <c r="J14" s="21">
        <v>1</v>
      </c>
      <c r="K14" s="94"/>
      <c r="L14" s="9" t="s">
        <v>978</v>
      </c>
      <c r="M14" s="14">
        <v>4</v>
      </c>
      <c r="N14" s="19">
        <v>10</v>
      </c>
      <c r="O14" s="19">
        <v>10</v>
      </c>
      <c r="P14" s="14" t="s">
        <v>975</v>
      </c>
      <c r="Q14" s="14" t="s">
        <v>976</v>
      </c>
      <c r="R14" s="14" t="s">
        <v>979</v>
      </c>
      <c r="S14" s="9">
        <v>1079008493</v>
      </c>
      <c r="T14" s="9" t="b">
        <v>1</v>
      </c>
      <c r="U14" s="13" t="s">
        <v>697</v>
      </c>
      <c r="V14" s="13" t="b">
        <v>1</v>
      </c>
      <c r="W14" s="13" t="b">
        <v>1</v>
      </c>
      <c r="X14" s="13" t="s">
        <v>1176</v>
      </c>
      <c r="Y14" s="13" t="s">
        <v>1177</v>
      </c>
      <c r="Z14" s="13" t="s">
        <v>1178</v>
      </c>
      <c r="AA14" s="20" t="s">
        <v>1179</v>
      </c>
      <c r="AB14" s="13"/>
      <c r="AC14" s="13"/>
      <c r="AD14" s="13"/>
      <c r="AE14" s="13"/>
      <c r="AF14" s="20"/>
    </row>
    <row r="15" spans="1:32" x14ac:dyDescent="0.35">
      <c r="A15" s="9">
        <v>52</v>
      </c>
      <c r="B15" s="9" t="b">
        <v>0</v>
      </c>
      <c r="C15" s="9">
        <v>0</v>
      </c>
      <c r="D15" s="9">
        <v>0</v>
      </c>
      <c r="E15" s="9">
        <v>6</v>
      </c>
      <c r="F15" s="9">
        <v>1</v>
      </c>
      <c r="G15" s="9" t="b">
        <v>0</v>
      </c>
      <c r="H15" s="9">
        <v>6</v>
      </c>
      <c r="I15" s="9"/>
      <c r="J15" s="21">
        <v>6</v>
      </c>
      <c r="K15" s="94"/>
      <c r="L15" s="9" t="s">
        <v>998</v>
      </c>
      <c r="M15" s="14">
        <v>3</v>
      </c>
      <c r="N15" s="19">
        <v>8</v>
      </c>
      <c r="O15" s="19">
        <v>8</v>
      </c>
      <c r="P15" s="14" t="s">
        <v>975</v>
      </c>
      <c r="Q15" s="14" t="s">
        <v>981</v>
      </c>
      <c r="R15" s="14" t="s">
        <v>977</v>
      </c>
      <c r="S15" s="9">
        <v>1304242332</v>
      </c>
      <c r="T15" s="9" t="b">
        <v>1</v>
      </c>
      <c r="U15" s="13" t="s">
        <v>697</v>
      </c>
      <c r="V15" s="13" t="b">
        <v>1</v>
      </c>
      <c r="W15" s="13" t="b">
        <v>1</v>
      </c>
      <c r="X15" s="13" t="s">
        <v>1180</v>
      </c>
      <c r="Y15" s="13" t="s">
        <v>1177</v>
      </c>
      <c r="Z15" s="13" t="s">
        <v>1178</v>
      </c>
      <c r="AA15" s="20" t="s">
        <v>1179</v>
      </c>
      <c r="AB15" s="13"/>
      <c r="AC15" s="13"/>
      <c r="AD15" s="13"/>
      <c r="AE15" s="13"/>
      <c r="AF15" s="20"/>
    </row>
    <row r="16" spans="1:32" x14ac:dyDescent="0.35">
      <c r="A16" s="9">
        <v>170</v>
      </c>
      <c r="B16" s="9" t="b">
        <v>0</v>
      </c>
      <c r="C16" s="9">
        <v>0</v>
      </c>
      <c r="D16" s="9">
        <v>0</v>
      </c>
      <c r="E16" s="9">
        <v>7</v>
      </c>
      <c r="F16" s="9">
        <v>1</v>
      </c>
      <c r="G16" s="9" t="b">
        <v>1</v>
      </c>
      <c r="H16" s="9">
        <v>7</v>
      </c>
      <c r="I16" s="9"/>
      <c r="J16" s="21">
        <v>7</v>
      </c>
      <c r="K16" s="94"/>
      <c r="L16" s="9" t="s">
        <v>1004</v>
      </c>
      <c r="M16" s="14">
        <v>3</v>
      </c>
      <c r="N16" s="19">
        <v>6</v>
      </c>
      <c r="O16" s="19">
        <v>6</v>
      </c>
      <c r="P16" s="14" t="s">
        <v>975</v>
      </c>
      <c r="Q16" s="14" t="s">
        <v>976</v>
      </c>
      <c r="R16" s="14" t="s">
        <v>977</v>
      </c>
      <c r="S16" s="9">
        <v>315761536</v>
      </c>
      <c r="T16" s="9" t="b">
        <v>1</v>
      </c>
      <c r="U16" s="13" t="s">
        <v>717</v>
      </c>
      <c r="V16" s="13" t="b">
        <v>0</v>
      </c>
      <c r="W16" s="13" t="b">
        <v>0</v>
      </c>
      <c r="X16" s="13" t="s">
        <v>1176</v>
      </c>
      <c r="Y16" s="13" t="s">
        <v>1181</v>
      </c>
      <c r="Z16" s="13" t="s">
        <v>1178</v>
      </c>
      <c r="AA16" s="20" t="s">
        <v>1179</v>
      </c>
      <c r="AB16" s="13"/>
      <c r="AC16" s="13"/>
      <c r="AD16" s="13"/>
      <c r="AE16" s="13"/>
      <c r="AF16" s="20"/>
    </row>
    <row r="17" spans="1:32" x14ac:dyDescent="0.35">
      <c r="A17" s="9">
        <v>171</v>
      </c>
      <c r="B17" s="9" t="b">
        <v>0</v>
      </c>
      <c r="C17" s="9">
        <v>0</v>
      </c>
      <c r="D17" s="9">
        <v>0</v>
      </c>
      <c r="E17" s="9">
        <v>7</v>
      </c>
      <c r="F17" s="9">
        <v>2</v>
      </c>
      <c r="G17" s="9" t="b">
        <v>1</v>
      </c>
      <c r="H17" s="9">
        <v>8</v>
      </c>
      <c r="I17" s="9"/>
      <c r="J17" s="21">
        <v>7</v>
      </c>
      <c r="K17" s="94"/>
      <c r="L17" s="9" t="s">
        <v>991</v>
      </c>
      <c r="M17" s="14">
        <v>3</v>
      </c>
      <c r="N17" s="19">
        <v>6</v>
      </c>
      <c r="O17" s="19">
        <v>6</v>
      </c>
      <c r="P17" s="14" t="s">
        <v>975</v>
      </c>
      <c r="Q17" s="14" t="s">
        <v>981</v>
      </c>
      <c r="R17" s="14" t="s">
        <v>987</v>
      </c>
      <c r="S17" s="9">
        <v>1615708941</v>
      </c>
      <c r="T17" s="9" t="b">
        <v>1</v>
      </c>
      <c r="U17" s="13" t="s">
        <v>713</v>
      </c>
      <c r="V17" s="13" t="b">
        <v>0</v>
      </c>
      <c r="W17" s="13" t="b">
        <v>0</v>
      </c>
      <c r="X17" s="13" t="s">
        <v>1176</v>
      </c>
      <c r="Y17" s="13" t="s">
        <v>1181</v>
      </c>
      <c r="Z17" s="13" t="s">
        <v>1169</v>
      </c>
      <c r="AA17" s="20" t="s">
        <v>1175</v>
      </c>
      <c r="AB17" s="13"/>
      <c r="AC17" s="13"/>
      <c r="AD17" s="13"/>
      <c r="AE17" s="13"/>
      <c r="AF17" s="20"/>
    </row>
    <row r="18" spans="1:32" x14ac:dyDescent="0.35">
      <c r="A18" s="9">
        <v>223</v>
      </c>
      <c r="B18" s="9" t="b">
        <v>0</v>
      </c>
      <c r="C18" s="9">
        <v>0</v>
      </c>
      <c r="D18" s="9">
        <v>0</v>
      </c>
      <c r="E18" s="9">
        <v>7</v>
      </c>
      <c r="F18" s="9">
        <v>3</v>
      </c>
      <c r="G18" s="9" t="b">
        <v>1</v>
      </c>
      <c r="H18" s="9">
        <v>9</v>
      </c>
      <c r="I18" s="9"/>
      <c r="J18" s="21">
        <v>7</v>
      </c>
      <c r="K18" s="94"/>
      <c r="L18" s="9" t="s">
        <v>997</v>
      </c>
      <c r="M18" s="14">
        <v>3</v>
      </c>
      <c r="N18" s="19">
        <v>6</v>
      </c>
      <c r="O18" s="19">
        <v>6</v>
      </c>
      <c r="P18" s="14" t="s">
        <v>975</v>
      </c>
      <c r="Q18" s="14" t="s">
        <v>976</v>
      </c>
      <c r="R18" s="14" t="s">
        <v>977</v>
      </c>
      <c r="S18" s="9">
        <v>1324715094</v>
      </c>
      <c r="T18" s="9" t="b">
        <v>1</v>
      </c>
      <c r="U18" s="13" t="s">
        <v>709</v>
      </c>
      <c r="V18" s="13" t="b">
        <v>0</v>
      </c>
      <c r="W18" s="13" t="b">
        <v>0</v>
      </c>
      <c r="X18" s="13" t="s">
        <v>1176</v>
      </c>
      <c r="Y18" s="13" t="s">
        <v>1181</v>
      </c>
      <c r="Z18" s="13" t="s">
        <v>1178</v>
      </c>
      <c r="AA18" s="20" t="s">
        <v>1179</v>
      </c>
      <c r="AB18" s="13"/>
      <c r="AC18" s="13"/>
      <c r="AD18" s="13"/>
      <c r="AE18" s="13"/>
      <c r="AF18" s="20"/>
    </row>
    <row r="19" spans="1:32" x14ac:dyDescent="0.35">
      <c r="A19" s="9">
        <v>93</v>
      </c>
      <c r="B19" s="9" t="b">
        <v>0</v>
      </c>
      <c r="C19" s="9">
        <v>0</v>
      </c>
      <c r="D19" s="9">
        <v>0</v>
      </c>
      <c r="E19" s="9">
        <v>7</v>
      </c>
      <c r="F19" s="9">
        <v>4</v>
      </c>
      <c r="G19" s="9" t="b">
        <v>1</v>
      </c>
      <c r="H19" s="9">
        <v>10</v>
      </c>
      <c r="I19" s="9"/>
      <c r="J19" s="21">
        <v>7</v>
      </c>
      <c r="K19" s="94"/>
      <c r="L19" s="9" t="s">
        <v>995</v>
      </c>
      <c r="M19" s="14">
        <v>3</v>
      </c>
      <c r="N19" s="19">
        <v>6</v>
      </c>
      <c r="O19" s="19">
        <v>6</v>
      </c>
      <c r="P19" s="14" t="s">
        <v>975</v>
      </c>
      <c r="Q19" s="14" t="s">
        <v>976</v>
      </c>
      <c r="R19" s="14" t="s">
        <v>977</v>
      </c>
      <c r="S19" s="9">
        <v>1438581191</v>
      </c>
      <c r="T19" s="9" t="b">
        <v>1</v>
      </c>
      <c r="U19" s="13" t="s">
        <v>717</v>
      </c>
      <c r="V19" s="13" t="b">
        <v>0</v>
      </c>
      <c r="W19" s="13" t="b">
        <v>0</v>
      </c>
      <c r="X19" s="13" t="s">
        <v>1176</v>
      </c>
      <c r="Y19" s="13" t="s">
        <v>1181</v>
      </c>
      <c r="Z19" s="13" t="s">
        <v>1178</v>
      </c>
      <c r="AA19" s="20" t="s">
        <v>1179</v>
      </c>
      <c r="AB19" s="13"/>
      <c r="AC19" s="13"/>
      <c r="AD19" s="13"/>
      <c r="AE19" s="13"/>
      <c r="AF19" s="20"/>
    </row>
    <row r="20" spans="1:32" s="10" customFormat="1" x14ac:dyDescent="0.35">
      <c r="A20" s="9">
        <v>224</v>
      </c>
      <c r="B20" s="9" t="b">
        <v>1</v>
      </c>
      <c r="C20" s="9">
        <v>0</v>
      </c>
      <c r="D20" s="9">
        <v>0</v>
      </c>
      <c r="E20" s="9">
        <v>7</v>
      </c>
      <c r="F20" s="9">
        <v>5</v>
      </c>
      <c r="G20" s="9" t="b">
        <v>1</v>
      </c>
      <c r="H20" s="9">
        <v>11</v>
      </c>
      <c r="I20" s="9"/>
      <c r="J20" s="21">
        <v>7</v>
      </c>
      <c r="K20" s="94"/>
      <c r="L20" s="9" t="s">
        <v>1005</v>
      </c>
      <c r="M20" s="14">
        <v>3</v>
      </c>
      <c r="N20" s="19">
        <v>6</v>
      </c>
      <c r="O20" s="19">
        <v>6</v>
      </c>
      <c r="P20" s="14" t="s">
        <v>975</v>
      </c>
      <c r="Q20" s="14" t="s">
        <v>981</v>
      </c>
      <c r="R20" s="14" t="s">
        <v>979</v>
      </c>
      <c r="S20" s="9">
        <v>236468199</v>
      </c>
      <c r="T20" s="9" t="b">
        <v>1</v>
      </c>
      <c r="U20" s="13" t="s">
        <v>713</v>
      </c>
      <c r="V20" s="13" t="b">
        <v>0</v>
      </c>
      <c r="W20" s="13" t="b">
        <v>0</v>
      </c>
      <c r="X20" s="13" t="s">
        <v>1176</v>
      </c>
      <c r="Y20" s="13" t="s">
        <v>1181</v>
      </c>
      <c r="Z20" s="13" t="s">
        <v>1178</v>
      </c>
      <c r="AA20" s="20" t="s">
        <v>1179</v>
      </c>
      <c r="AB20" s="13"/>
      <c r="AC20" s="13"/>
      <c r="AD20" s="13"/>
      <c r="AE20" s="13"/>
      <c r="AF20" s="20"/>
    </row>
    <row r="21" spans="1:32" x14ac:dyDescent="0.35">
      <c r="A21" s="9">
        <v>39</v>
      </c>
      <c r="B21" s="9" t="b">
        <v>1</v>
      </c>
      <c r="C21" s="9">
        <v>0</v>
      </c>
      <c r="D21" s="9">
        <v>0</v>
      </c>
      <c r="E21" s="9">
        <v>7</v>
      </c>
      <c r="F21" s="9">
        <v>1</v>
      </c>
      <c r="G21" s="9" t="b">
        <v>0</v>
      </c>
      <c r="H21" s="9">
        <v>12</v>
      </c>
      <c r="I21" s="9"/>
      <c r="J21" s="21">
        <v>7</v>
      </c>
      <c r="K21" s="94"/>
      <c r="L21" s="9" t="s">
        <v>993</v>
      </c>
      <c r="M21" s="14">
        <v>3</v>
      </c>
      <c r="N21" s="19">
        <v>6</v>
      </c>
      <c r="O21" s="19">
        <v>6</v>
      </c>
      <c r="P21" s="14" t="s">
        <v>975</v>
      </c>
      <c r="Q21" s="14" t="s">
        <v>981</v>
      </c>
      <c r="R21" s="14" t="s">
        <v>977</v>
      </c>
      <c r="S21" s="9">
        <v>1570430006</v>
      </c>
      <c r="T21" s="9" t="b">
        <v>1</v>
      </c>
      <c r="U21" s="13" t="s">
        <v>697</v>
      </c>
      <c r="V21" s="13" t="b">
        <v>1</v>
      </c>
      <c r="W21" s="13" t="b">
        <v>1</v>
      </c>
      <c r="X21" s="13" t="s">
        <v>1182</v>
      </c>
      <c r="Y21" s="13" t="s">
        <v>1168</v>
      </c>
      <c r="Z21" s="13" t="s">
        <v>1169</v>
      </c>
      <c r="AA21" s="20" t="s">
        <v>1175</v>
      </c>
      <c r="AB21" s="13"/>
      <c r="AC21" s="13"/>
      <c r="AD21" s="13"/>
      <c r="AE21" s="13"/>
      <c r="AF21" s="20"/>
    </row>
    <row r="22" spans="1:32" x14ac:dyDescent="0.35">
      <c r="A22" s="9">
        <v>311</v>
      </c>
      <c r="B22" s="9" t="b">
        <v>1</v>
      </c>
      <c r="C22" s="9">
        <v>0</v>
      </c>
      <c r="D22" s="9">
        <v>0</v>
      </c>
      <c r="E22" s="9">
        <v>7</v>
      </c>
      <c r="F22" s="9">
        <v>2</v>
      </c>
      <c r="G22" s="9" t="b">
        <v>0</v>
      </c>
      <c r="H22" s="9">
        <v>13</v>
      </c>
      <c r="I22" s="9"/>
      <c r="J22" s="21">
        <v>7</v>
      </c>
      <c r="K22" s="94"/>
      <c r="L22" s="9" t="s">
        <v>988</v>
      </c>
      <c r="M22" s="14">
        <v>3</v>
      </c>
      <c r="N22" s="19">
        <v>6</v>
      </c>
      <c r="O22" s="19">
        <v>6</v>
      </c>
      <c r="P22" s="14" t="s">
        <v>975</v>
      </c>
      <c r="Q22" s="14" t="s">
        <v>976</v>
      </c>
      <c r="R22" s="14" t="s">
        <v>977</v>
      </c>
      <c r="S22" s="9">
        <v>2060209393</v>
      </c>
      <c r="T22" s="9" t="b">
        <v>1</v>
      </c>
      <c r="U22" s="13" t="s">
        <v>720</v>
      </c>
      <c r="V22" s="13" t="b">
        <v>0</v>
      </c>
      <c r="W22" s="13" t="b">
        <v>0</v>
      </c>
      <c r="X22" s="13" t="s">
        <v>1176</v>
      </c>
      <c r="Y22" s="13" t="s">
        <v>1181</v>
      </c>
      <c r="Z22" s="13" t="s">
        <v>1178</v>
      </c>
      <c r="AA22" s="20" t="s">
        <v>1179</v>
      </c>
      <c r="AB22" s="13"/>
      <c r="AC22" s="13"/>
      <c r="AD22" s="13"/>
      <c r="AE22" s="13"/>
      <c r="AF22" s="20"/>
    </row>
    <row r="23" spans="1:32" s="10" customFormat="1" x14ac:dyDescent="0.35">
      <c r="A23" s="9">
        <v>124</v>
      </c>
      <c r="B23" s="9" t="b">
        <v>0</v>
      </c>
      <c r="C23" s="9">
        <v>0</v>
      </c>
      <c r="D23" s="9">
        <v>0</v>
      </c>
      <c r="E23" s="9">
        <v>7</v>
      </c>
      <c r="F23" s="9">
        <v>3</v>
      </c>
      <c r="G23" s="9" t="b">
        <v>0</v>
      </c>
      <c r="H23" s="9">
        <v>14</v>
      </c>
      <c r="I23" s="9"/>
      <c r="J23" s="21">
        <v>7</v>
      </c>
      <c r="K23" s="94"/>
      <c r="L23" s="9" t="s">
        <v>1002</v>
      </c>
      <c r="M23" s="14">
        <v>3</v>
      </c>
      <c r="N23" s="19">
        <v>6</v>
      </c>
      <c r="O23" s="19">
        <v>6</v>
      </c>
      <c r="P23" s="14" t="s">
        <v>975</v>
      </c>
      <c r="Q23" s="14" t="s">
        <v>976</v>
      </c>
      <c r="R23" s="14" t="s">
        <v>987</v>
      </c>
      <c r="S23" s="9">
        <v>690774439</v>
      </c>
      <c r="T23" s="9" t="b">
        <v>1</v>
      </c>
      <c r="U23" s="13" t="s">
        <v>717</v>
      </c>
      <c r="V23" s="13" t="b">
        <v>0</v>
      </c>
      <c r="W23" s="13" t="b">
        <v>0</v>
      </c>
      <c r="X23" s="13" t="s">
        <v>1176</v>
      </c>
      <c r="Y23" s="13" t="s">
        <v>1181</v>
      </c>
      <c r="Z23" s="13" t="s">
        <v>1178</v>
      </c>
      <c r="AA23" s="20" t="s">
        <v>1179</v>
      </c>
      <c r="AB23" s="13"/>
      <c r="AC23" s="13"/>
      <c r="AD23" s="13"/>
      <c r="AE23" s="13"/>
      <c r="AF23" s="20"/>
    </row>
    <row r="24" spans="1:32" s="10" customFormat="1" x14ac:dyDescent="0.35">
      <c r="A24" s="9">
        <v>147</v>
      </c>
      <c r="B24" s="9" t="b">
        <v>0</v>
      </c>
      <c r="C24" s="9">
        <v>0</v>
      </c>
      <c r="D24" s="9">
        <v>0</v>
      </c>
      <c r="E24" s="9">
        <v>7</v>
      </c>
      <c r="F24" s="9">
        <v>4</v>
      </c>
      <c r="G24" s="9" t="b">
        <v>0</v>
      </c>
      <c r="H24" s="9">
        <v>15</v>
      </c>
      <c r="I24" s="9"/>
      <c r="J24" s="21">
        <v>7</v>
      </c>
      <c r="K24" s="94"/>
      <c r="L24" s="9" t="s">
        <v>989</v>
      </c>
      <c r="M24" s="14">
        <v>3</v>
      </c>
      <c r="N24" s="19">
        <v>6</v>
      </c>
      <c r="O24" s="19">
        <v>6</v>
      </c>
      <c r="P24" s="14" t="s">
        <v>975</v>
      </c>
      <c r="Q24" s="14" t="s">
        <v>976</v>
      </c>
      <c r="R24" s="14" t="s">
        <v>987</v>
      </c>
      <c r="S24" s="9">
        <v>1987210995</v>
      </c>
      <c r="T24" s="9" t="b">
        <v>1</v>
      </c>
      <c r="U24" s="13" t="s">
        <v>673</v>
      </c>
      <c r="V24" s="13" t="b">
        <v>0</v>
      </c>
      <c r="W24" s="13" t="b">
        <v>0</v>
      </c>
      <c r="X24" s="13" t="s">
        <v>1176</v>
      </c>
      <c r="Y24" s="13" t="s">
        <v>1181</v>
      </c>
      <c r="Z24" s="13" t="s">
        <v>1178</v>
      </c>
      <c r="AA24" s="20" t="s">
        <v>1179</v>
      </c>
      <c r="AB24" s="13"/>
      <c r="AC24" s="13"/>
      <c r="AD24" s="13"/>
      <c r="AE24" s="13"/>
      <c r="AF24" s="20"/>
    </row>
    <row r="25" spans="1:32" x14ac:dyDescent="0.35">
      <c r="A25" s="9">
        <v>252</v>
      </c>
      <c r="B25" s="9" t="b">
        <v>1</v>
      </c>
      <c r="C25" s="9">
        <v>0</v>
      </c>
      <c r="D25" s="9">
        <v>0</v>
      </c>
      <c r="E25" s="9">
        <v>7</v>
      </c>
      <c r="F25" s="9">
        <v>5</v>
      </c>
      <c r="G25" s="9" t="b">
        <v>0</v>
      </c>
      <c r="H25" s="9">
        <v>16</v>
      </c>
      <c r="I25" s="9"/>
      <c r="J25" s="21">
        <v>7</v>
      </c>
      <c r="K25" s="94"/>
      <c r="L25" s="9" t="s">
        <v>1000</v>
      </c>
      <c r="M25" s="14">
        <v>3</v>
      </c>
      <c r="N25" s="19">
        <v>6</v>
      </c>
      <c r="O25" s="19">
        <v>6</v>
      </c>
      <c r="P25" s="14" t="s">
        <v>975</v>
      </c>
      <c r="Q25" s="14" t="s">
        <v>976</v>
      </c>
      <c r="R25" s="14" t="s">
        <v>987</v>
      </c>
      <c r="S25" s="9">
        <v>1064625349</v>
      </c>
      <c r="T25" s="9" t="b">
        <v>1</v>
      </c>
      <c r="U25" s="13" t="s">
        <v>701</v>
      </c>
      <c r="V25" s="13" t="b">
        <v>0</v>
      </c>
      <c r="W25" s="13" t="b">
        <v>0</v>
      </c>
      <c r="X25" s="13" t="s">
        <v>1176</v>
      </c>
      <c r="Y25" s="13" t="s">
        <v>1181</v>
      </c>
      <c r="Z25" s="13" t="s">
        <v>1178</v>
      </c>
      <c r="AA25" s="20" t="s">
        <v>1179</v>
      </c>
      <c r="AB25" s="13"/>
      <c r="AC25" s="13"/>
      <c r="AD25" s="13"/>
      <c r="AE25" s="13"/>
      <c r="AF25" s="20"/>
    </row>
    <row r="26" spans="1:32" s="10" customFormat="1" x14ac:dyDescent="0.35">
      <c r="A26" s="9">
        <v>309</v>
      </c>
      <c r="B26" s="9" t="b">
        <v>0</v>
      </c>
      <c r="C26" s="9">
        <v>0</v>
      </c>
      <c r="D26" s="9">
        <v>0</v>
      </c>
      <c r="E26" s="9">
        <v>7</v>
      </c>
      <c r="F26" s="9">
        <v>1</v>
      </c>
      <c r="G26" s="9" t="b">
        <v>1</v>
      </c>
      <c r="H26" s="9">
        <v>17</v>
      </c>
      <c r="I26" s="9"/>
      <c r="J26" s="21">
        <v>7</v>
      </c>
      <c r="K26" s="94"/>
      <c r="L26" s="9" t="s">
        <v>990</v>
      </c>
      <c r="M26" s="14">
        <v>3</v>
      </c>
      <c r="N26" s="19">
        <v>6</v>
      </c>
      <c r="O26" s="19">
        <v>6</v>
      </c>
      <c r="P26" s="14" t="s">
        <v>975</v>
      </c>
      <c r="Q26" s="14" t="s">
        <v>981</v>
      </c>
      <c r="R26" s="14" t="s">
        <v>987</v>
      </c>
      <c r="S26" s="9">
        <v>1965457243</v>
      </c>
      <c r="T26" s="9" t="b">
        <v>1</v>
      </c>
      <c r="U26" s="13" t="s">
        <v>713</v>
      </c>
      <c r="V26" s="13" t="b">
        <v>0</v>
      </c>
      <c r="W26" s="13" t="b">
        <v>0</v>
      </c>
      <c r="X26" s="13" t="s">
        <v>1176</v>
      </c>
      <c r="Y26" s="13" t="s">
        <v>1181</v>
      </c>
      <c r="Z26" s="13" t="s">
        <v>1178</v>
      </c>
      <c r="AA26" s="20" t="s">
        <v>1179</v>
      </c>
      <c r="AB26" s="13"/>
      <c r="AC26" s="13"/>
      <c r="AD26" s="13"/>
      <c r="AE26" s="13"/>
      <c r="AF26" s="20"/>
    </row>
    <row r="27" spans="1:32" x14ac:dyDescent="0.35">
      <c r="A27" s="9">
        <v>28</v>
      </c>
      <c r="B27" s="9" t="b">
        <v>0</v>
      </c>
      <c r="C27" s="9">
        <v>0</v>
      </c>
      <c r="D27" s="9">
        <v>0</v>
      </c>
      <c r="E27" s="9">
        <v>7</v>
      </c>
      <c r="F27" s="9">
        <v>2</v>
      </c>
      <c r="G27" s="9" t="b">
        <v>1</v>
      </c>
      <c r="H27" s="9">
        <v>18</v>
      </c>
      <c r="I27" s="9"/>
      <c r="J27" s="21">
        <v>7</v>
      </c>
      <c r="K27" s="94"/>
      <c r="L27" s="9" t="s">
        <v>996</v>
      </c>
      <c r="M27" s="14">
        <v>3</v>
      </c>
      <c r="N27" s="19">
        <v>6</v>
      </c>
      <c r="O27" s="19">
        <v>6</v>
      </c>
      <c r="P27" s="14" t="s">
        <v>975</v>
      </c>
      <c r="Q27" s="14" t="s">
        <v>976</v>
      </c>
      <c r="R27" s="14" t="s">
        <v>977</v>
      </c>
      <c r="S27" s="9">
        <v>1374792698</v>
      </c>
      <c r="T27" s="9" t="b">
        <v>1</v>
      </c>
      <c r="U27" s="13" t="s">
        <v>717</v>
      </c>
      <c r="V27" s="13" t="b">
        <v>0</v>
      </c>
      <c r="W27" s="13" t="b">
        <v>0</v>
      </c>
      <c r="X27" s="13" t="s">
        <v>1176</v>
      </c>
      <c r="Y27" s="13" t="s">
        <v>1181</v>
      </c>
      <c r="Z27" s="13" t="s">
        <v>1178</v>
      </c>
      <c r="AA27" s="20" t="s">
        <v>1179</v>
      </c>
      <c r="AB27" s="13"/>
      <c r="AC27" s="13"/>
      <c r="AD27" s="13"/>
      <c r="AE27" s="13"/>
      <c r="AF27" s="20"/>
    </row>
    <row r="28" spans="1:32" x14ac:dyDescent="0.35">
      <c r="A28" s="9">
        <v>56</v>
      </c>
      <c r="B28" s="9" t="b">
        <v>0</v>
      </c>
      <c r="C28" s="9">
        <v>0</v>
      </c>
      <c r="D28" s="9">
        <v>0</v>
      </c>
      <c r="E28" s="9">
        <v>7</v>
      </c>
      <c r="F28" s="9">
        <v>3</v>
      </c>
      <c r="G28" s="9" t="b">
        <v>1</v>
      </c>
      <c r="H28" s="9">
        <v>19</v>
      </c>
      <c r="I28" s="9"/>
      <c r="J28" s="21">
        <v>7</v>
      </c>
      <c r="K28" s="94"/>
      <c r="L28" s="9" t="s">
        <v>838</v>
      </c>
      <c r="M28" s="14">
        <v>3</v>
      </c>
      <c r="N28" s="19">
        <v>6</v>
      </c>
      <c r="O28" s="19">
        <v>6</v>
      </c>
      <c r="P28" s="14" t="s">
        <v>975</v>
      </c>
      <c r="Q28" s="14" t="s">
        <v>976</v>
      </c>
      <c r="R28" s="14" t="s">
        <v>977</v>
      </c>
      <c r="S28" s="9">
        <v>239930444</v>
      </c>
      <c r="T28" s="9" t="b">
        <v>1</v>
      </c>
      <c r="U28" s="13" t="s">
        <v>709</v>
      </c>
      <c r="V28" s="13" t="b">
        <v>0</v>
      </c>
      <c r="W28" s="13" t="b">
        <v>0</v>
      </c>
      <c r="X28" s="13" t="s">
        <v>1176</v>
      </c>
      <c r="Y28" s="13" t="s">
        <v>1181</v>
      </c>
      <c r="Z28" s="13" t="s">
        <v>1178</v>
      </c>
      <c r="AA28" s="20" t="s">
        <v>1179</v>
      </c>
      <c r="AB28" s="13"/>
      <c r="AC28" s="13"/>
      <c r="AD28" s="13"/>
      <c r="AE28" s="13"/>
      <c r="AF28" s="20"/>
    </row>
    <row r="29" spans="1:32" x14ac:dyDescent="0.35">
      <c r="A29" s="9">
        <v>59</v>
      </c>
      <c r="B29" s="9" t="b">
        <v>0</v>
      </c>
      <c r="C29" s="9">
        <v>0</v>
      </c>
      <c r="D29" s="9">
        <v>0</v>
      </c>
      <c r="E29" s="9">
        <v>20</v>
      </c>
      <c r="F29" s="9">
        <v>1</v>
      </c>
      <c r="G29" s="9" t="b">
        <v>0</v>
      </c>
      <c r="H29" s="9">
        <v>20</v>
      </c>
      <c r="I29" s="9"/>
      <c r="J29" s="21">
        <v>20</v>
      </c>
      <c r="K29" s="94"/>
      <c r="L29" s="9" t="s">
        <v>1036</v>
      </c>
      <c r="M29" s="14">
        <v>2</v>
      </c>
      <c r="N29" s="19">
        <v>4</v>
      </c>
      <c r="O29" s="19">
        <v>4</v>
      </c>
      <c r="P29" s="14" t="s">
        <v>977</v>
      </c>
      <c r="Q29" s="14" t="s">
        <v>976</v>
      </c>
      <c r="R29" s="14" t="s">
        <v>977</v>
      </c>
      <c r="S29" s="9">
        <v>1376207443</v>
      </c>
      <c r="T29" s="9" t="b">
        <v>1</v>
      </c>
      <c r="U29" s="13" t="s">
        <v>697</v>
      </c>
      <c r="V29" s="13" t="b">
        <v>0</v>
      </c>
      <c r="W29" s="13" t="b">
        <v>1</v>
      </c>
      <c r="X29" s="13" t="s">
        <v>1171</v>
      </c>
      <c r="Y29" s="13" t="s">
        <v>1181</v>
      </c>
      <c r="Z29" s="13" t="s">
        <v>1178</v>
      </c>
      <c r="AA29" s="20" t="s">
        <v>1183</v>
      </c>
      <c r="AB29" s="13"/>
      <c r="AC29" s="13"/>
      <c r="AD29" s="13"/>
      <c r="AE29" s="13"/>
      <c r="AF29" s="20"/>
    </row>
    <row r="30" spans="1:32" x14ac:dyDescent="0.35">
      <c r="A30" s="9">
        <v>33</v>
      </c>
      <c r="B30" s="9" t="b">
        <v>1</v>
      </c>
      <c r="C30" s="9">
        <v>0</v>
      </c>
      <c r="D30" s="9">
        <v>0</v>
      </c>
      <c r="E30" s="9">
        <v>20</v>
      </c>
      <c r="F30" s="9">
        <v>2</v>
      </c>
      <c r="G30" s="9" t="b">
        <v>0</v>
      </c>
      <c r="H30" s="9">
        <v>21</v>
      </c>
      <c r="I30" s="9"/>
      <c r="J30" s="21">
        <v>20</v>
      </c>
      <c r="K30" s="94"/>
      <c r="L30" s="9" t="s">
        <v>1012</v>
      </c>
      <c r="M30" s="14">
        <v>2</v>
      </c>
      <c r="N30" s="19">
        <v>4</v>
      </c>
      <c r="O30" s="19">
        <v>4</v>
      </c>
      <c r="P30" s="14" t="s">
        <v>975</v>
      </c>
      <c r="Q30" s="14" t="s">
        <v>976</v>
      </c>
      <c r="R30" s="14" t="s">
        <v>977</v>
      </c>
      <c r="S30" s="9">
        <v>1994182600</v>
      </c>
      <c r="T30" s="9" t="b">
        <v>1</v>
      </c>
      <c r="U30" s="13" t="s">
        <v>713</v>
      </c>
      <c r="V30" s="13" t="b">
        <v>0</v>
      </c>
      <c r="W30" s="13" t="b">
        <v>0</v>
      </c>
      <c r="X30" s="13" t="s">
        <v>1180</v>
      </c>
      <c r="Y30" s="13" t="s">
        <v>1181</v>
      </c>
      <c r="Z30" s="13" t="s">
        <v>1178</v>
      </c>
      <c r="AA30" s="20" t="s">
        <v>1179</v>
      </c>
      <c r="AB30" s="13"/>
      <c r="AC30" s="13"/>
      <c r="AD30" s="13"/>
      <c r="AE30" s="13"/>
      <c r="AF30" s="20"/>
    </row>
    <row r="31" spans="1:32" s="10" customFormat="1" x14ac:dyDescent="0.35">
      <c r="A31" s="9">
        <v>292</v>
      </c>
      <c r="B31" s="9" t="b">
        <v>0</v>
      </c>
      <c r="C31" s="9">
        <v>0</v>
      </c>
      <c r="D31" s="9">
        <v>0</v>
      </c>
      <c r="E31" s="9">
        <v>20</v>
      </c>
      <c r="F31" s="9">
        <v>3</v>
      </c>
      <c r="G31" s="9" t="b">
        <v>0</v>
      </c>
      <c r="H31" s="9">
        <v>22</v>
      </c>
      <c r="I31" s="9"/>
      <c r="J31" s="21">
        <v>20</v>
      </c>
      <c r="K31" s="94"/>
      <c r="L31" s="9" t="s">
        <v>1052</v>
      </c>
      <c r="M31" s="14">
        <v>2</v>
      </c>
      <c r="N31" s="19">
        <v>4</v>
      </c>
      <c r="O31" s="19">
        <v>4</v>
      </c>
      <c r="P31" s="14" t="s">
        <v>977</v>
      </c>
      <c r="Q31" s="14" t="s">
        <v>976</v>
      </c>
      <c r="R31" s="14" t="s">
        <v>977</v>
      </c>
      <c r="S31" s="9">
        <v>978897759</v>
      </c>
      <c r="T31" s="9" t="b">
        <v>1</v>
      </c>
      <c r="U31" s="13" t="s">
        <v>720</v>
      </c>
      <c r="V31" s="13" t="b">
        <v>0</v>
      </c>
      <c r="W31" s="13" t="b">
        <v>0</v>
      </c>
      <c r="X31" s="13" t="s">
        <v>1180</v>
      </c>
      <c r="Y31" s="13" t="s">
        <v>1181</v>
      </c>
      <c r="Z31" s="13" t="s">
        <v>1178</v>
      </c>
      <c r="AA31" s="20" t="s">
        <v>1179</v>
      </c>
      <c r="AB31" s="13"/>
      <c r="AC31" s="13"/>
      <c r="AD31" s="13"/>
      <c r="AE31" s="13"/>
      <c r="AF31" s="20"/>
    </row>
    <row r="32" spans="1:32" x14ac:dyDescent="0.35">
      <c r="A32" s="9">
        <v>256</v>
      </c>
      <c r="B32" s="9" t="b">
        <v>0</v>
      </c>
      <c r="C32" s="9">
        <v>0</v>
      </c>
      <c r="D32" s="9">
        <v>0</v>
      </c>
      <c r="E32" s="9">
        <v>20</v>
      </c>
      <c r="F32" s="9">
        <v>4</v>
      </c>
      <c r="G32" s="9" t="b">
        <v>0</v>
      </c>
      <c r="H32" s="9">
        <v>23</v>
      </c>
      <c r="I32" s="9"/>
      <c r="J32" s="21">
        <v>20</v>
      </c>
      <c r="K32" s="94"/>
      <c r="L32" s="9" t="s">
        <v>1011</v>
      </c>
      <c r="M32" s="14">
        <v>2</v>
      </c>
      <c r="N32" s="19">
        <v>4</v>
      </c>
      <c r="O32" s="19">
        <v>4</v>
      </c>
      <c r="P32" s="14" t="s">
        <v>975</v>
      </c>
      <c r="Q32" s="14" t="s">
        <v>976</v>
      </c>
      <c r="R32" s="14" t="s">
        <v>977</v>
      </c>
      <c r="S32" s="9">
        <v>2035641147</v>
      </c>
      <c r="T32" s="9" t="b">
        <v>1</v>
      </c>
      <c r="U32" s="13" t="s">
        <v>717</v>
      </c>
      <c r="V32" s="13" t="b">
        <v>0</v>
      </c>
      <c r="W32" s="13" t="b">
        <v>0</v>
      </c>
      <c r="X32" s="13" t="s">
        <v>1180</v>
      </c>
      <c r="Y32" s="13" t="s">
        <v>1181</v>
      </c>
      <c r="Z32" s="13" t="s">
        <v>1169</v>
      </c>
      <c r="AA32" s="20" t="s">
        <v>1175</v>
      </c>
      <c r="AB32" s="13"/>
      <c r="AC32" s="13"/>
      <c r="AD32" s="13"/>
      <c r="AE32" s="13"/>
      <c r="AF32" s="20"/>
    </row>
    <row r="33" spans="1:32" x14ac:dyDescent="0.35">
      <c r="A33" s="9">
        <v>27</v>
      </c>
      <c r="B33" s="9" t="b">
        <v>1</v>
      </c>
      <c r="C33" s="9">
        <v>0</v>
      </c>
      <c r="D33" s="9">
        <v>0</v>
      </c>
      <c r="E33" s="9">
        <v>20</v>
      </c>
      <c r="F33" s="9">
        <v>5</v>
      </c>
      <c r="G33" s="9" t="b">
        <v>0</v>
      </c>
      <c r="H33" s="9">
        <v>24</v>
      </c>
      <c r="I33" s="9"/>
      <c r="J33" s="21">
        <v>20</v>
      </c>
      <c r="K33" s="94"/>
      <c r="L33" s="9" t="s">
        <v>1032</v>
      </c>
      <c r="M33" s="14">
        <v>2</v>
      </c>
      <c r="N33" s="19">
        <v>4</v>
      </c>
      <c r="O33" s="19">
        <v>4</v>
      </c>
      <c r="P33" s="14" t="s">
        <v>975</v>
      </c>
      <c r="Q33" s="14" t="s">
        <v>981</v>
      </c>
      <c r="R33" s="14" t="s">
        <v>977</v>
      </c>
      <c r="S33" s="9">
        <v>1478006761</v>
      </c>
      <c r="T33" s="9" t="b">
        <v>1</v>
      </c>
      <c r="U33" s="13" t="s">
        <v>709</v>
      </c>
      <c r="V33" s="13" t="b">
        <v>0</v>
      </c>
      <c r="W33" s="13" t="b">
        <v>0</v>
      </c>
      <c r="X33" s="13" t="s">
        <v>1180</v>
      </c>
      <c r="Y33" s="13" t="s">
        <v>1181</v>
      </c>
      <c r="Z33" s="13" t="s">
        <v>1178</v>
      </c>
      <c r="AA33" s="20" t="s">
        <v>1179</v>
      </c>
      <c r="AB33" s="13"/>
      <c r="AC33" s="13"/>
      <c r="AD33" s="13"/>
      <c r="AE33" s="13"/>
      <c r="AF33" s="20"/>
    </row>
    <row r="34" spans="1:32" s="10" customFormat="1" x14ac:dyDescent="0.35">
      <c r="A34" s="9">
        <v>235</v>
      </c>
      <c r="B34" s="9" t="b">
        <v>0</v>
      </c>
      <c r="C34" s="9">
        <v>0</v>
      </c>
      <c r="D34" s="9">
        <v>0</v>
      </c>
      <c r="E34" s="9">
        <v>20</v>
      </c>
      <c r="F34" s="9">
        <v>1</v>
      </c>
      <c r="G34" s="9" t="b">
        <v>1</v>
      </c>
      <c r="H34" s="9">
        <v>25</v>
      </c>
      <c r="I34" s="9"/>
      <c r="J34" s="21">
        <v>20</v>
      </c>
      <c r="K34" s="94"/>
      <c r="L34" s="9" t="s">
        <v>1064</v>
      </c>
      <c r="M34" s="14">
        <v>2</v>
      </c>
      <c r="N34" s="19">
        <v>4</v>
      </c>
      <c r="O34" s="19">
        <v>4</v>
      </c>
      <c r="P34" s="14" t="s">
        <v>975</v>
      </c>
      <c r="Q34" s="14" t="s">
        <v>976</v>
      </c>
      <c r="R34" s="14" t="s">
        <v>987</v>
      </c>
      <c r="S34" s="9">
        <v>593641690</v>
      </c>
      <c r="T34" s="9" t="b">
        <v>1</v>
      </c>
      <c r="U34" s="13" t="s">
        <v>724</v>
      </c>
      <c r="V34" s="13" t="b">
        <v>0</v>
      </c>
      <c r="W34" s="13" t="b">
        <v>0</v>
      </c>
      <c r="X34" s="13" t="s">
        <v>1180</v>
      </c>
      <c r="Y34" s="13" t="s">
        <v>1181</v>
      </c>
      <c r="Z34" s="13" t="s">
        <v>1178</v>
      </c>
      <c r="AA34" s="20" t="s">
        <v>1179</v>
      </c>
      <c r="AB34" s="13"/>
      <c r="AC34" s="13"/>
      <c r="AD34" s="13"/>
      <c r="AE34" s="13"/>
      <c r="AF34" s="20"/>
    </row>
    <row r="35" spans="1:32" x14ac:dyDescent="0.35">
      <c r="A35" s="9">
        <v>48</v>
      </c>
      <c r="B35" s="9" t="b">
        <v>0</v>
      </c>
      <c r="C35" s="9">
        <v>0</v>
      </c>
      <c r="D35" s="9">
        <v>0</v>
      </c>
      <c r="E35" s="9">
        <v>20</v>
      </c>
      <c r="F35" s="9">
        <v>2</v>
      </c>
      <c r="G35" s="9" t="b">
        <v>1</v>
      </c>
      <c r="H35" s="9">
        <v>26</v>
      </c>
      <c r="I35" s="9"/>
      <c r="J35" s="21">
        <v>20</v>
      </c>
      <c r="K35" s="94"/>
      <c r="L35" s="9" t="s">
        <v>1020</v>
      </c>
      <c r="M35" s="14">
        <v>2</v>
      </c>
      <c r="N35" s="19">
        <v>4</v>
      </c>
      <c r="O35" s="19">
        <v>4</v>
      </c>
      <c r="P35" s="14" t="s">
        <v>975</v>
      </c>
      <c r="Q35" s="14" t="s">
        <v>976</v>
      </c>
      <c r="R35" s="14" t="s">
        <v>987</v>
      </c>
      <c r="S35" s="9">
        <v>1732875240</v>
      </c>
      <c r="T35" s="9" t="b">
        <v>1</v>
      </c>
      <c r="U35" s="13" t="s">
        <v>697</v>
      </c>
      <c r="V35" s="13" t="b">
        <v>0</v>
      </c>
      <c r="W35" s="13" t="b">
        <v>1</v>
      </c>
      <c r="X35" s="13" t="s">
        <v>1180</v>
      </c>
      <c r="Y35" s="13" t="s">
        <v>1181</v>
      </c>
      <c r="Z35" s="13" t="s">
        <v>1178</v>
      </c>
      <c r="AA35" s="20" t="s">
        <v>1179</v>
      </c>
      <c r="AB35" s="13"/>
      <c r="AC35" s="13"/>
      <c r="AD35" s="13"/>
      <c r="AE35" s="13"/>
      <c r="AF35" s="20"/>
    </row>
    <row r="36" spans="1:32" x14ac:dyDescent="0.35">
      <c r="A36" s="9">
        <v>199</v>
      </c>
      <c r="B36" s="9" t="b">
        <v>0</v>
      </c>
      <c r="C36" s="9">
        <v>0</v>
      </c>
      <c r="D36" s="9">
        <v>0</v>
      </c>
      <c r="E36" s="9">
        <v>20</v>
      </c>
      <c r="F36" s="9">
        <v>3</v>
      </c>
      <c r="G36" s="9" t="b">
        <v>1</v>
      </c>
      <c r="H36" s="9">
        <v>27</v>
      </c>
      <c r="I36" s="9"/>
      <c r="J36" s="21">
        <v>20</v>
      </c>
      <c r="K36" s="94"/>
      <c r="L36" s="9" t="s">
        <v>1071</v>
      </c>
      <c r="M36" s="14">
        <v>2</v>
      </c>
      <c r="N36" s="19">
        <v>4</v>
      </c>
      <c r="O36" s="19">
        <v>4</v>
      </c>
      <c r="P36" s="14" t="s">
        <v>975</v>
      </c>
      <c r="Q36" s="14" t="s">
        <v>976</v>
      </c>
      <c r="R36" s="14" t="s">
        <v>977</v>
      </c>
      <c r="S36" s="9">
        <v>464498925</v>
      </c>
      <c r="T36" s="9" t="b">
        <v>1</v>
      </c>
      <c r="U36" s="13" t="s">
        <v>681</v>
      </c>
      <c r="V36" s="13" t="b">
        <v>0</v>
      </c>
      <c r="W36" s="13" t="b">
        <v>0</v>
      </c>
      <c r="X36" s="13" t="s">
        <v>1180</v>
      </c>
      <c r="Y36" s="13" t="s">
        <v>1181</v>
      </c>
      <c r="Z36" s="13" t="s">
        <v>1178</v>
      </c>
      <c r="AA36" s="20" t="s">
        <v>1179</v>
      </c>
      <c r="AB36" s="13"/>
      <c r="AC36" s="13"/>
      <c r="AD36" s="13"/>
      <c r="AE36" s="13"/>
      <c r="AF36" s="20"/>
    </row>
    <row r="37" spans="1:32" x14ac:dyDescent="0.35">
      <c r="A37" s="9">
        <v>285</v>
      </c>
      <c r="B37" s="9" t="b">
        <v>0</v>
      </c>
      <c r="C37" s="9">
        <v>0</v>
      </c>
      <c r="D37" s="9">
        <v>0</v>
      </c>
      <c r="E37" s="9">
        <v>20</v>
      </c>
      <c r="F37" s="9">
        <v>4</v>
      </c>
      <c r="G37" s="9" t="b">
        <v>1</v>
      </c>
      <c r="H37" s="9">
        <v>28</v>
      </c>
      <c r="I37" s="9"/>
      <c r="J37" s="21">
        <v>20</v>
      </c>
      <c r="K37" s="94"/>
      <c r="L37" s="9" t="s">
        <v>1065</v>
      </c>
      <c r="M37" s="14">
        <v>2</v>
      </c>
      <c r="N37" s="19">
        <v>4</v>
      </c>
      <c r="O37" s="19">
        <v>4</v>
      </c>
      <c r="P37" s="14" t="s">
        <v>975</v>
      </c>
      <c r="Q37" s="14" t="s">
        <v>976</v>
      </c>
      <c r="R37" s="14" t="s">
        <v>987</v>
      </c>
      <c r="S37" s="9">
        <v>578283797</v>
      </c>
      <c r="T37" s="9" t="b">
        <v>1</v>
      </c>
      <c r="U37" s="13" t="s">
        <v>669</v>
      </c>
      <c r="V37" s="13" t="b">
        <v>0</v>
      </c>
      <c r="W37" s="13" t="b">
        <v>0</v>
      </c>
      <c r="X37" s="13" t="s">
        <v>1180</v>
      </c>
      <c r="Y37" s="13" t="s">
        <v>1181</v>
      </c>
      <c r="Z37" s="13" t="s">
        <v>1178</v>
      </c>
      <c r="AA37" s="20" t="s">
        <v>1179</v>
      </c>
      <c r="AB37" s="13"/>
      <c r="AC37" s="13"/>
      <c r="AD37" s="13"/>
      <c r="AE37" s="13"/>
      <c r="AF37" s="20"/>
    </row>
    <row r="38" spans="1:32" x14ac:dyDescent="0.35">
      <c r="A38" s="9">
        <v>69</v>
      </c>
      <c r="B38" s="9" t="b">
        <v>1</v>
      </c>
      <c r="C38" s="9">
        <v>0</v>
      </c>
      <c r="D38" s="9">
        <v>0</v>
      </c>
      <c r="E38" s="9">
        <v>20</v>
      </c>
      <c r="F38" s="9">
        <v>5</v>
      </c>
      <c r="G38" s="9" t="b">
        <v>1</v>
      </c>
      <c r="H38" s="9">
        <v>29</v>
      </c>
      <c r="I38" s="9"/>
      <c r="J38" s="21">
        <v>20</v>
      </c>
      <c r="K38" s="94"/>
      <c r="L38" s="9" t="s">
        <v>1050</v>
      </c>
      <c r="M38" s="14">
        <v>2</v>
      </c>
      <c r="N38" s="19">
        <v>4</v>
      </c>
      <c r="O38" s="19">
        <v>4</v>
      </c>
      <c r="P38" s="14" t="s">
        <v>975</v>
      </c>
      <c r="Q38" s="14" t="s">
        <v>976</v>
      </c>
      <c r="R38" s="14" t="s">
        <v>977</v>
      </c>
      <c r="S38" s="9">
        <v>984716899</v>
      </c>
      <c r="T38" s="9" t="b">
        <v>1</v>
      </c>
      <c r="U38" s="13" t="s">
        <v>689</v>
      </c>
      <c r="V38" s="13" t="b">
        <v>0</v>
      </c>
      <c r="W38" s="13" t="b">
        <v>0</v>
      </c>
      <c r="X38" s="13" t="s">
        <v>1180</v>
      </c>
      <c r="Y38" s="13" t="s">
        <v>1181</v>
      </c>
      <c r="Z38" s="13" t="s">
        <v>1178</v>
      </c>
      <c r="AA38" s="20" t="s">
        <v>1179</v>
      </c>
      <c r="AB38" s="13"/>
      <c r="AC38" s="13"/>
      <c r="AD38" s="13"/>
      <c r="AE38" s="13"/>
      <c r="AF38" s="20"/>
    </row>
    <row r="39" spans="1:32" x14ac:dyDescent="0.35">
      <c r="A39" s="9">
        <v>297</v>
      </c>
      <c r="B39" s="9" t="b">
        <v>1</v>
      </c>
      <c r="C39" s="9">
        <v>0</v>
      </c>
      <c r="D39" s="9">
        <v>0</v>
      </c>
      <c r="E39" s="9">
        <v>20</v>
      </c>
      <c r="F39" s="9">
        <v>1</v>
      </c>
      <c r="G39" s="9" t="b">
        <v>0</v>
      </c>
      <c r="H39" s="9">
        <v>30</v>
      </c>
      <c r="I39" s="9"/>
      <c r="J39" s="21">
        <v>20</v>
      </c>
      <c r="K39" s="94"/>
      <c r="L39" s="9" t="s">
        <v>1077</v>
      </c>
      <c r="M39" s="14">
        <v>2</v>
      </c>
      <c r="N39" s="19">
        <v>4</v>
      </c>
      <c r="O39" s="19">
        <v>4</v>
      </c>
      <c r="P39" s="14" t="s">
        <v>975</v>
      </c>
      <c r="Q39" s="14" t="s">
        <v>981</v>
      </c>
      <c r="R39" s="14" t="s">
        <v>987</v>
      </c>
      <c r="S39" s="9">
        <v>223750223</v>
      </c>
      <c r="T39" s="9" t="b">
        <v>1</v>
      </c>
      <c r="U39" s="13" t="s">
        <v>724</v>
      </c>
      <c r="V39" s="13" t="b">
        <v>0</v>
      </c>
      <c r="W39" s="13" t="b">
        <v>0</v>
      </c>
      <c r="X39" s="13" t="s">
        <v>1180</v>
      </c>
      <c r="Y39" s="13" t="s">
        <v>1181</v>
      </c>
      <c r="Z39" s="13" t="s">
        <v>1178</v>
      </c>
      <c r="AA39" s="20" t="s">
        <v>1179</v>
      </c>
      <c r="AB39" s="13"/>
      <c r="AC39" s="13"/>
      <c r="AD39" s="13"/>
      <c r="AE39" s="13"/>
      <c r="AF39" s="20"/>
    </row>
    <row r="40" spans="1:32" s="10" customFormat="1" x14ac:dyDescent="0.35">
      <c r="A40" s="9">
        <v>100</v>
      </c>
      <c r="B40" s="9" t="b">
        <v>0</v>
      </c>
      <c r="C40" s="9">
        <v>0</v>
      </c>
      <c r="D40" s="9">
        <v>0</v>
      </c>
      <c r="E40" s="9">
        <v>20</v>
      </c>
      <c r="F40" s="9">
        <v>2</v>
      </c>
      <c r="G40" s="9" t="b">
        <v>0</v>
      </c>
      <c r="H40" s="9">
        <v>31</v>
      </c>
      <c r="I40" s="9"/>
      <c r="J40" s="21">
        <v>20</v>
      </c>
      <c r="K40" s="94"/>
      <c r="L40" s="9" t="s">
        <v>1016</v>
      </c>
      <c r="M40" s="14">
        <v>2</v>
      </c>
      <c r="N40" s="19">
        <v>4</v>
      </c>
      <c r="O40" s="19">
        <v>4</v>
      </c>
      <c r="P40" s="14" t="s">
        <v>977</v>
      </c>
      <c r="Q40" s="14" t="s">
        <v>976</v>
      </c>
      <c r="R40" s="14" t="s">
        <v>977</v>
      </c>
      <c r="S40" s="9">
        <v>1831311108</v>
      </c>
      <c r="T40" s="9" t="b">
        <v>1</v>
      </c>
      <c r="U40" s="13" t="s">
        <v>720</v>
      </c>
      <c r="V40" s="13" t="b">
        <v>0</v>
      </c>
      <c r="W40" s="13" t="b">
        <v>0</v>
      </c>
      <c r="X40" s="13" t="s">
        <v>1180</v>
      </c>
      <c r="Y40" s="13" t="s">
        <v>1181</v>
      </c>
      <c r="Z40" s="13" t="s">
        <v>1178</v>
      </c>
      <c r="AA40" s="20" t="s">
        <v>1179</v>
      </c>
      <c r="AB40" s="13"/>
      <c r="AC40" s="13"/>
      <c r="AD40" s="13"/>
      <c r="AE40" s="13"/>
      <c r="AF40" s="20"/>
    </row>
    <row r="41" spans="1:32" x14ac:dyDescent="0.35">
      <c r="A41" s="9">
        <v>144</v>
      </c>
      <c r="B41" s="9" t="b">
        <v>0</v>
      </c>
      <c r="C41" s="9">
        <v>0</v>
      </c>
      <c r="D41" s="9">
        <v>0</v>
      </c>
      <c r="E41" s="9">
        <v>20</v>
      </c>
      <c r="F41" s="9">
        <v>3</v>
      </c>
      <c r="G41" s="9" t="b">
        <v>0</v>
      </c>
      <c r="H41" s="9">
        <v>32</v>
      </c>
      <c r="I41" s="9"/>
      <c r="J41" s="21">
        <v>20</v>
      </c>
      <c r="K41" s="94"/>
      <c r="L41" s="9" t="s">
        <v>1040</v>
      </c>
      <c r="M41" s="14">
        <v>2</v>
      </c>
      <c r="N41" s="19">
        <v>4</v>
      </c>
      <c r="O41" s="19">
        <v>4</v>
      </c>
      <c r="P41" s="14" t="s">
        <v>975</v>
      </c>
      <c r="Q41" s="14" t="s">
        <v>976</v>
      </c>
      <c r="R41" s="14" t="s">
        <v>977</v>
      </c>
      <c r="S41" s="9">
        <v>1278458733</v>
      </c>
      <c r="T41" s="9" t="b">
        <v>1</v>
      </c>
      <c r="U41" s="13" t="s">
        <v>709</v>
      </c>
      <c r="V41" s="13" t="b">
        <v>0</v>
      </c>
      <c r="W41" s="13" t="b">
        <v>0</v>
      </c>
      <c r="X41" s="13" t="s">
        <v>1180</v>
      </c>
      <c r="Y41" s="13" t="s">
        <v>1181</v>
      </c>
      <c r="Z41" s="13" t="s">
        <v>1178</v>
      </c>
      <c r="AA41" s="20" t="s">
        <v>1179</v>
      </c>
      <c r="AB41" s="13"/>
      <c r="AC41" s="13"/>
      <c r="AD41" s="13"/>
      <c r="AE41" s="13"/>
      <c r="AF41" s="20"/>
    </row>
    <row r="42" spans="1:32" x14ac:dyDescent="0.35">
      <c r="A42" s="9">
        <v>239</v>
      </c>
      <c r="B42" s="9" t="b">
        <v>1</v>
      </c>
      <c r="C42" s="9">
        <v>0</v>
      </c>
      <c r="D42" s="9">
        <v>0</v>
      </c>
      <c r="E42" s="9">
        <v>20</v>
      </c>
      <c r="F42" s="9">
        <v>4</v>
      </c>
      <c r="G42" s="9" t="b">
        <v>0</v>
      </c>
      <c r="H42" s="9">
        <v>33</v>
      </c>
      <c r="I42" s="9"/>
      <c r="J42" s="21">
        <v>20</v>
      </c>
      <c r="K42" s="94"/>
      <c r="L42" s="9" t="s">
        <v>1044</v>
      </c>
      <c r="M42" s="14">
        <v>2</v>
      </c>
      <c r="N42" s="19">
        <v>4</v>
      </c>
      <c r="O42" s="19">
        <v>4</v>
      </c>
      <c r="P42" s="14" t="s">
        <v>975</v>
      </c>
      <c r="Q42" s="14" t="s">
        <v>976</v>
      </c>
      <c r="R42" s="14" t="s">
        <v>977</v>
      </c>
      <c r="S42" s="9">
        <v>1186309916</v>
      </c>
      <c r="T42" s="9" t="b">
        <v>1</v>
      </c>
      <c r="U42" s="13" t="s">
        <v>697</v>
      </c>
      <c r="V42" s="13" t="b">
        <v>0</v>
      </c>
      <c r="W42" s="13" t="b">
        <v>1</v>
      </c>
      <c r="X42" s="13" t="s">
        <v>1167</v>
      </c>
      <c r="Y42" s="13" t="s">
        <v>1181</v>
      </c>
      <c r="Z42" s="13" t="s">
        <v>1169</v>
      </c>
      <c r="AA42" s="20" t="s">
        <v>1183</v>
      </c>
      <c r="AB42" s="13"/>
      <c r="AC42" s="13"/>
      <c r="AD42" s="13"/>
      <c r="AE42" s="13"/>
      <c r="AF42" s="20"/>
    </row>
    <row r="43" spans="1:32" x14ac:dyDescent="0.35">
      <c r="A43" s="9">
        <v>287</v>
      </c>
      <c r="B43" s="9" t="b">
        <v>1</v>
      </c>
      <c r="C43" s="9">
        <v>0</v>
      </c>
      <c r="D43" s="9">
        <v>0</v>
      </c>
      <c r="E43" s="9">
        <v>20</v>
      </c>
      <c r="F43" s="9">
        <v>5</v>
      </c>
      <c r="G43" s="9" t="b">
        <v>0</v>
      </c>
      <c r="H43" s="9">
        <v>34</v>
      </c>
      <c r="I43" s="9"/>
      <c r="J43" s="21">
        <v>20</v>
      </c>
      <c r="K43" s="94"/>
      <c r="L43" s="9" t="s">
        <v>1061</v>
      </c>
      <c r="M43" s="14">
        <v>2</v>
      </c>
      <c r="N43" s="19">
        <v>4</v>
      </c>
      <c r="O43" s="19">
        <v>4</v>
      </c>
      <c r="P43" s="14" t="s">
        <v>975</v>
      </c>
      <c r="Q43" s="14" t="s">
        <v>976</v>
      </c>
      <c r="R43" s="14" t="s">
        <v>977</v>
      </c>
      <c r="S43" s="9">
        <v>826189782</v>
      </c>
      <c r="T43" s="9" t="b">
        <v>1</v>
      </c>
      <c r="U43" s="13" t="s">
        <v>697</v>
      </c>
      <c r="V43" s="13" t="b">
        <v>0</v>
      </c>
      <c r="W43" s="13" t="b">
        <v>1</v>
      </c>
      <c r="X43" s="13" t="s">
        <v>1167</v>
      </c>
      <c r="Y43" s="13" t="s">
        <v>1181</v>
      </c>
      <c r="Z43" s="13" t="s">
        <v>1169</v>
      </c>
      <c r="AA43" s="20" t="s">
        <v>1183</v>
      </c>
      <c r="AB43" s="13"/>
      <c r="AC43" s="13"/>
      <c r="AD43" s="13"/>
      <c r="AE43" s="13"/>
      <c r="AF43" s="20"/>
    </row>
    <row r="44" spans="1:32" s="10" customFormat="1" x14ac:dyDescent="0.35">
      <c r="A44" s="9">
        <v>202</v>
      </c>
      <c r="B44" s="9" t="b">
        <v>0</v>
      </c>
      <c r="C44" s="9">
        <v>0</v>
      </c>
      <c r="D44" s="9">
        <v>0</v>
      </c>
      <c r="E44" s="9">
        <v>20</v>
      </c>
      <c r="F44" s="9">
        <v>1</v>
      </c>
      <c r="G44" s="9" t="b">
        <v>1</v>
      </c>
      <c r="H44" s="9">
        <v>35</v>
      </c>
      <c r="I44" s="9"/>
      <c r="J44" s="21">
        <v>20</v>
      </c>
      <c r="K44" s="94"/>
      <c r="L44" s="9" t="s">
        <v>1046</v>
      </c>
      <c r="M44" s="14">
        <v>2</v>
      </c>
      <c r="N44" s="19">
        <v>4</v>
      </c>
      <c r="O44" s="19">
        <v>4</v>
      </c>
      <c r="P44" s="14" t="s">
        <v>975</v>
      </c>
      <c r="Q44" s="14" t="s">
        <v>976</v>
      </c>
      <c r="R44" s="14" t="s">
        <v>987</v>
      </c>
      <c r="S44" s="9">
        <v>1092600147</v>
      </c>
      <c r="T44" s="9" t="b">
        <v>1</v>
      </c>
      <c r="U44" s="13" t="s">
        <v>673</v>
      </c>
      <c r="V44" s="13" t="b">
        <v>0</v>
      </c>
      <c r="W44" s="13" t="b">
        <v>0</v>
      </c>
      <c r="X44" s="13" t="s">
        <v>1180</v>
      </c>
      <c r="Y44" s="13" t="s">
        <v>1181</v>
      </c>
      <c r="Z44" s="13" t="s">
        <v>1178</v>
      </c>
      <c r="AA44" s="20" t="s">
        <v>1179</v>
      </c>
      <c r="AB44" s="13"/>
      <c r="AC44" s="13"/>
      <c r="AD44" s="13"/>
      <c r="AE44" s="13"/>
      <c r="AF44" s="20"/>
    </row>
    <row r="45" spans="1:32" s="10" customFormat="1" x14ac:dyDescent="0.35">
      <c r="A45" s="9">
        <v>15</v>
      </c>
      <c r="B45" s="9" t="b">
        <v>1</v>
      </c>
      <c r="C45" s="9">
        <v>0</v>
      </c>
      <c r="D45" s="9">
        <v>0</v>
      </c>
      <c r="E45" s="9">
        <v>20</v>
      </c>
      <c r="F45" s="9">
        <v>2</v>
      </c>
      <c r="G45" s="9" t="b">
        <v>1</v>
      </c>
      <c r="H45" s="9">
        <v>36</v>
      </c>
      <c r="I45" s="9"/>
      <c r="J45" s="21">
        <v>20</v>
      </c>
      <c r="K45" s="94"/>
      <c r="L45" s="9" t="s">
        <v>836</v>
      </c>
      <c r="M45" s="14">
        <v>2</v>
      </c>
      <c r="N45" s="19">
        <v>4</v>
      </c>
      <c r="O45" s="19">
        <v>4</v>
      </c>
      <c r="P45" s="14" t="s">
        <v>975</v>
      </c>
      <c r="Q45" s="14" t="s">
        <v>976</v>
      </c>
      <c r="R45" s="14" t="s">
        <v>977</v>
      </c>
      <c r="S45" s="9">
        <v>141911190</v>
      </c>
      <c r="T45" s="9" t="b">
        <v>1</v>
      </c>
      <c r="U45" s="13" t="s">
        <v>689</v>
      </c>
      <c r="V45" s="13" t="b">
        <v>0</v>
      </c>
      <c r="W45" s="13" t="b">
        <v>0</v>
      </c>
      <c r="X45" s="13" t="s">
        <v>1180</v>
      </c>
      <c r="Y45" s="13" t="s">
        <v>1181</v>
      </c>
      <c r="Z45" s="13" t="s">
        <v>1178</v>
      </c>
      <c r="AA45" s="20" t="s">
        <v>1179</v>
      </c>
      <c r="AB45" s="13"/>
      <c r="AC45" s="13"/>
      <c r="AD45" s="13"/>
      <c r="AE45" s="13"/>
      <c r="AF45" s="20"/>
    </row>
    <row r="46" spans="1:32" s="10" customFormat="1" x14ac:dyDescent="0.35">
      <c r="A46" s="9">
        <v>45</v>
      </c>
      <c r="B46" s="9" t="b">
        <v>1</v>
      </c>
      <c r="C46" s="9">
        <v>0</v>
      </c>
      <c r="D46" s="9">
        <v>0</v>
      </c>
      <c r="E46" s="9">
        <v>20</v>
      </c>
      <c r="F46" s="9">
        <v>3</v>
      </c>
      <c r="G46" s="9" t="b">
        <v>1</v>
      </c>
      <c r="H46" s="9">
        <v>37</v>
      </c>
      <c r="I46" s="9"/>
      <c r="J46" s="21">
        <v>20</v>
      </c>
      <c r="K46" s="94"/>
      <c r="L46" s="9" t="s">
        <v>1009</v>
      </c>
      <c r="M46" s="14">
        <v>2</v>
      </c>
      <c r="N46" s="19">
        <v>4</v>
      </c>
      <c r="O46" s="19">
        <v>4</v>
      </c>
      <c r="P46" s="14" t="s">
        <v>975</v>
      </c>
      <c r="Q46" s="14" t="s">
        <v>981</v>
      </c>
      <c r="R46" s="14" t="s">
        <v>977</v>
      </c>
      <c r="S46" s="9">
        <v>2086878430</v>
      </c>
      <c r="T46" s="9" t="b">
        <v>1</v>
      </c>
      <c r="U46" s="13" t="s">
        <v>693</v>
      </c>
      <c r="V46" s="13" t="b">
        <v>1</v>
      </c>
      <c r="W46" s="13" t="b">
        <v>0</v>
      </c>
      <c r="X46" s="13" t="s">
        <v>1182</v>
      </c>
      <c r="Y46" s="13" t="s">
        <v>1184</v>
      </c>
      <c r="Z46" s="13" t="s">
        <v>1178</v>
      </c>
      <c r="AA46" s="20" t="s">
        <v>1183</v>
      </c>
      <c r="AB46" s="13"/>
      <c r="AC46" s="13"/>
      <c r="AD46" s="13"/>
      <c r="AE46" s="13"/>
      <c r="AF46" s="20"/>
    </row>
    <row r="47" spans="1:32" x14ac:dyDescent="0.35">
      <c r="A47" s="9">
        <v>153</v>
      </c>
      <c r="B47" s="9" t="b">
        <v>0</v>
      </c>
      <c r="C47" s="9">
        <v>0</v>
      </c>
      <c r="D47" s="9">
        <v>0</v>
      </c>
      <c r="E47" s="9">
        <v>38</v>
      </c>
      <c r="F47" s="9">
        <v>1</v>
      </c>
      <c r="G47" s="9" t="b">
        <v>0</v>
      </c>
      <c r="H47" s="9">
        <v>38</v>
      </c>
      <c r="I47" s="9"/>
      <c r="J47" s="21">
        <v>38</v>
      </c>
      <c r="K47" s="94"/>
      <c r="L47" s="9" t="s">
        <v>984</v>
      </c>
      <c r="M47" s="14">
        <v>3</v>
      </c>
      <c r="N47" s="19">
        <v>2</v>
      </c>
      <c r="O47" s="19">
        <v>2</v>
      </c>
      <c r="P47" s="14" t="s">
        <v>977</v>
      </c>
      <c r="Q47" s="14" t="s">
        <v>976</v>
      </c>
      <c r="R47" s="14" t="s">
        <v>979</v>
      </c>
      <c r="S47" s="9">
        <v>2112354056</v>
      </c>
      <c r="T47" s="9" t="b">
        <v>1</v>
      </c>
      <c r="U47" s="13" t="s">
        <v>701</v>
      </c>
      <c r="V47" s="13" t="b">
        <v>0</v>
      </c>
      <c r="W47" s="13" t="b">
        <v>0</v>
      </c>
      <c r="X47" s="13" t="s">
        <v>1176</v>
      </c>
      <c r="Y47" s="13" t="s">
        <v>1185</v>
      </c>
      <c r="Z47" s="13" t="s">
        <v>1186</v>
      </c>
      <c r="AA47" s="20" t="s">
        <v>1175</v>
      </c>
      <c r="AB47" s="13"/>
      <c r="AC47" s="13"/>
      <c r="AD47" s="13"/>
      <c r="AE47" s="13"/>
      <c r="AF47" s="20"/>
    </row>
    <row r="48" spans="1:32" x14ac:dyDescent="0.35">
      <c r="A48" s="9">
        <v>34</v>
      </c>
      <c r="B48" s="9" t="b">
        <v>1</v>
      </c>
      <c r="C48" s="9">
        <v>0</v>
      </c>
      <c r="D48" s="9">
        <v>0</v>
      </c>
      <c r="E48" s="9">
        <v>38</v>
      </c>
      <c r="F48" s="9">
        <v>2</v>
      </c>
      <c r="G48" s="9" t="b">
        <v>0</v>
      </c>
      <c r="H48" s="9">
        <v>39</v>
      </c>
      <c r="I48" s="9"/>
      <c r="J48" s="21">
        <v>38</v>
      </c>
      <c r="K48" s="94"/>
      <c r="L48" s="9" t="s">
        <v>837</v>
      </c>
      <c r="M48" s="14">
        <v>3</v>
      </c>
      <c r="N48" s="19">
        <v>2</v>
      </c>
      <c r="O48" s="19">
        <v>2</v>
      </c>
      <c r="P48" s="14" t="s">
        <v>977</v>
      </c>
      <c r="Q48" s="14" t="s">
        <v>976</v>
      </c>
      <c r="R48" s="14" t="s">
        <v>987</v>
      </c>
      <c r="S48" s="9">
        <v>719557501</v>
      </c>
      <c r="T48" s="9" t="b">
        <v>1</v>
      </c>
      <c r="U48" s="13" t="s">
        <v>697</v>
      </c>
      <c r="V48" s="13" t="b">
        <v>1</v>
      </c>
      <c r="W48" s="13" t="b">
        <v>1</v>
      </c>
      <c r="X48" s="13" t="s">
        <v>1176</v>
      </c>
      <c r="Y48" s="13" t="s">
        <v>1177</v>
      </c>
      <c r="Z48" s="13" t="s">
        <v>1178</v>
      </c>
      <c r="AA48" s="20" t="s">
        <v>1187</v>
      </c>
      <c r="AB48" s="13"/>
      <c r="AC48" s="13"/>
      <c r="AD48" s="13"/>
      <c r="AE48" s="13"/>
      <c r="AF48" s="20"/>
    </row>
    <row r="49" spans="1:32" x14ac:dyDescent="0.35">
      <c r="A49" s="9">
        <v>230</v>
      </c>
      <c r="B49" s="9" t="b">
        <v>0</v>
      </c>
      <c r="C49" s="9">
        <v>0</v>
      </c>
      <c r="D49" s="9">
        <v>0</v>
      </c>
      <c r="E49" s="9">
        <v>38</v>
      </c>
      <c r="F49" s="9">
        <v>3</v>
      </c>
      <c r="G49" s="9" t="b">
        <v>0</v>
      </c>
      <c r="H49" s="9">
        <v>40</v>
      </c>
      <c r="I49" s="9"/>
      <c r="J49" s="21">
        <v>38</v>
      </c>
      <c r="K49" s="94"/>
      <c r="L49" s="9" t="s">
        <v>1003</v>
      </c>
      <c r="M49" s="14">
        <v>3</v>
      </c>
      <c r="N49" s="19">
        <v>2</v>
      </c>
      <c r="O49" s="19">
        <v>2</v>
      </c>
      <c r="P49" s="14" t="s">
        <v>975</v>
      </c>
      <c r="Q49" s="14" t="s">
        <v>976</v>
      </c>
      <c r="R49" s="14" t="s">
        <v>977</v>
      </c>
      <c r="S49" s="9">
        <v>487518513</v>
      </c>
      <c r="T49" s="9" t="b">
        <v>1</v>
      </c>
      <c r="U49" s="13" t="s">
        <v>701</v>
      </c>
      <c r="V49" s="13" t="b">
        <v>0</v>
      </c>
      <c r="W49" s="13" t="b">
        <v>0</v>
      </c>
      <c r="X49" s="13" t="s">
        <v>1176</v>
      </c>
      <c r="Y49" s="13" t="s">
        <v>1185</v>
      </c>
      <c r="Z49" s="13" t="s">
        <v>1186</v>
      </c>
      <c r="AA49" s="20" t="s">
        <v>1175</v>
      </c>
      <c r="AB49" s="13"/>
      <c r="AC49" s="13"/>
      <c r="AD49" s="13"/>
      <c r="AE49" s="13"/>
      <c r="AF49" s="20"/>
    </row>
    <row r="50" spans="1:32" x14ac:dyDescent="0.35">
      <c r="A50" s="9">
        <v>227</v>
      </c>
      <c r="B50" s="9" t="b">
        <v>0</v>
      </c>
      <c r="C50" s="9">
        <v>0</v>
      </c>
      <c r="D50" s="9">
        <v>0</v>
      </c>
      <c r="E50" s="9">
        <v>38</v>
      </c>
      <c r="F50" s="9">
        <v>4</v>
      </c>
      <c r="G50" s="9" t="b">
        <v>0</v>
      </c>
      <c r="H50" s="9">
        <v>41</v>
      </c>
      <c r="I50" s="9"/>
      <c r="J50" s="21">
        <v>38</v>
      </c>
      <c r="K50" s="94"/>
      <c r="L50" s="9" t="s">
        <v>985</v>
      </c>
      <c r="M50" s="14">
        <v>3</v>
      </c>
      <c r="N50" s="19">
        <v>2</v>
      </c>
      <c r="O50" s="19">
        <v>2</v>
      </c>
      <c r="P50" s="14" t="s">
        <v>975</v>
      </c>
      <c r="Q50" s="14" t="s">
        <v>976</v>
      </c>
      <c r="R50" s="14" t="s">
        <v>977</v>
      </c>
      <c r="S50" s="9">
        <v>2094137574</v>
      </c>
      <c r="T50" s="9" t="b">
        <v>1</v>
      </c>
      <c r="U50" s="13" t="s">
        <v>697</v>
      </c>
      <c r="V50" s="13" t="b">
        <v>0</v>
      </c>
      <c r="W50" s="13" t="b">
        <v>1</v>
      </c>
      <c r="X50" s="13" t="s">
        <v>1174</v>
      </c>
      <c r="Y50" s="13" t="s">
        <v>1185</v>
      </c>
      <c r="Z50" s="13" t="s">
        <v>1178</v>
      </c>
      <c r="AA50" s="20" t="s">
        <v>1188</v>
      </c>
      <c r="AB50" s="13"/>
      <c r="AC50" s="13"/>
      <c r="AD50" s="13"/>
      <c r="AE50" s="13"/>
      <c r="AF50" s="20"/>
    </row>
    <row r="51" spans="1:32" x14ac:dyDescent="0.35">
      <c r="A51" s="9">
        <v>78</v>
      </c>
      <c r="B51" s="9" t="b">
        <v>1</v>
      </c>
      <c r="C51" s="9">
        <v>0</v>
      </c>
      <c r="D51" s="9">
        <v>0</v>
      </c>
      <c r="E51" s="9">
        <v>38</v>
      </c>
      <c r="F51" s="9">
        <v>5</v>
      </c>
      <c r="G51" s="9" t="b">
        <v>0</v>
      </c>
      <c r="H51" s="9">
        <v>42</v>
      </c>
      <c r="I51" s="9"/>
      <c r="J51" s="21">
        <v>38</v>
      </c>
      <c r="K51" s="94"/>
      <c r="L51" s="9" t="s">
        <v>1001</v>
      </c>
      <c r="M51" s="14">
        <v>3</v>
      </c>
      <c r="N51" s="19">
        <v>2</v>
      </c>
      <c r="O51" s="19">
        <v>2</v>
      </c>
      <c r="P51" s="14" t="s">
        <v>975</v>
      </c>
      <c r="Q51" s="14" t="s">
        <v>976</v>
      </c>
      <c r="R51" s="14" t="s">
        <v>987</v>
      </c>
      <c r="S51" s="9">
        <v>887274689</v>
      </c>
      <c r="T51" s="9" t="b">
        <v>1</v>
      </c>
      <c r="U51" s="13" t="s">
        <v>720</v>
      </c>
      <c r="V51" s="13" t="b">
        <v>0</v>
      </c>
      <c r="W51" s="13" t="b">
        <v>0</v>
      </c>
      <c r="X51" s="13" t="s">
        <v>1176</v>
      </c>
      <c r="Y51" s="13" t="s">
        <v>1185</v>
      </c>
      <c r="Z51" s="13" t="s">
        <v>1178</v>
      </c>
      <c r="AA51" s="20" t="s">
        <v>1170</v>
      </c>
      <c r="AB51" s="13"/>
      <c r="AC51" s="13"/>
      <c r="AD51" s="13"/>
      <c r="AE51" s="13"/>
      <c r="AF51" s="20"/>
    </row>
    <row r="52" spans="1:32" x14ac:dyDescent="0.35">
      <c r="A52" s="9">
        <v>17</v>
      </c>
      <c r="B52" s="9" t="b">
        <v>1</v>
      </c>
      <c r="C52" s="9">
        <v>0</v>
      </c>
      <c r="D52" s="9">
        <v>0</v>
      </c>
      <c r="E52" s="9">
        <v>38</v>
      </c>
      <c r="F52" s="9">
        <v>1</v>
      </c>
      <c r="G52" s="9" t="b">
        <v>1</v>
      </c>
      <c r="H52" s="9">
        <v>43</v>
      </c>
      <c r="I52" s="9"/>
      <c r="J52" s="21">
        <v>38</v>
      </c>
      <c r="K52" s="94"/>
      <c r="L52" s="9" t="s">
        <v>986</v>
      </c>
      <c r="M52" s="14">
        <v>3</v>
      </c>
      <c r="N52" s="19">
        <v>2</v>
      </c>
      <c r="O52" s="19">
        <v>2</v>
      </c>
      <c r="P52" s="14" t="s">
        <v>975</v>
      </c>
      <c r="Q52" s="14" t="s">
        <v>981</v>
      </c>
      <c r="R52" s="14" t="s">
        <v>987</v>
      </c>
      <c r="S52" s="9">
        <v>2066806002</v>
      </c>
      <c r="T52" s="9" t="b">
        <v>1</v>
      </c>
      <c r="U52" s="13" t="s">
        <v>1</v>
      </c>
      <c r="V52" s="13" t="b">
        <v>0</v>
      </c>
      <c r="W52" s="13" t="b">
        <v>0</v>
      </c>
      <c r="X52" s="13" t="s">
        <v>1176</v>
      </c>
      <c r="Y52" s="13" t="s">
        <v>1185</v>
      </c>
      <c r="Z52" s="13" t="s">
        <v>1178</v>
      </c>
      <c r="AA52" s="20" t="s">
        <v>1170</v>
      </c>
      <c r="AB52" s="13"/>
      <c r="AC52" s="13"/>
      <c r="AD52" s="13"/>
      <c r="AE52" s="13"/>
      <c r="AF52" s="20"/>
    </row>
    <row r="53" spans="1:32" x14ac:dyDescent="0.35">
      <c r="A53" s="9">
        <v>298</v>
      </c>
      <c r="B53" s="9" t="b">
        <v>0</v>
      </c>
      <c r="C53" s="9">
        <v>0</v>
      </c>
      <c r="D53" s="9">
        <v>0</v>
      </c>
      <c r="E53" s="9">
        <v>38</v>
      </c>
      <c r="F53" s="9">
        <v>2</v>
      </c>
      <c r="G53" s="9" t="b">
        <v>1</v>
      </c>
      <c r="H53" s="9">
        <v>44</v>
      </c>
      <c r="I53" s="9"/>
      <c r="J53" s="21">
        <v>38</v>
      </c>
      <c r="K53" s="94"/>
      <c r="L53" s="9" t="s">
        <v>999</v>
      </c>
      <c r="M53" s="14">
        <v>3</v>
      </c>
      <c r="N53" s="19">
        <v>2</v>
      </c>
      <c r="O53" s="19">
        <v>2</v>
      </c>
      <c r="P53" s="14" t="s">
        <v>975</v>
      </c>
      <c r="Q53" s="14" t="s">
        <v>976</v>
      </c>
      <c r="R53" s="14" t="s">
        <v>987</v>
      </c>
      <c r="S53" s="9">
        <v>1278157854</v>
      </c>
      <c r="T53" s="9" t="b">
        <v>1</v>
      </c>
      <c r="U53" s="13" t="s">
        <v>685</v>
      </c>
      <c r="V53" s="13" t="b">
        <v>0</v>
      </c>
      <c r="W53" s="13" t="b">
        <v>1</v>
      </c>
      <c r="X53" s="13" t="s">
        <v>1167</v>
      </c>
      <c r="Y53" s="13" t="s">
        <v>1185</v>
      </c>
      <c r="Z53" s="13" t="s">
        <v>1173</v>
      </c>
      <c r="AA53" s="20" t="s">
        <v>1170</v>
      </c>
      <c r="AB53" s="13"/>
      <c r="AC53" s="13"/>
      <c r="AD53" s="13"/>
      <c r="AE53" s="13"/>
      <c r="AF53" s="20"/>
    </row>
    <row r="54" spans="1:32" x14ac:dyDescent="0.35">
      <c r="A54" s="9">
        <v>165</v>
      </c>
      <c r="B54" s="9" t="b">
        <v>0</v>
      </c>
      <c r="C54" s="9">
        <v>0</v>
      </c>
      <c r="D54" s="9">
        <v>0</v>
      </c>
      <c r="E54" s="9">
        <v>38</v>
      </c>
      <c r="F54" s="9">
        <v>3</v>
      </c>
      <c r="G54" s="9" t="b">
        <v>1</v>
      </c>
      <c r="H54" s="9">
        <v>45</v>
      </c>
      <c r="I54" s="9"/>
      <c r="J54" s="21">
        <v>38</v>
      </c>
      <c r="K54" s="94"/>
      <c r="L54" s="9" t="s">
        <v>1066</v>
      </c>
      <c r="M54" s="14">
        <v>2</v>
      </c>
      <c r="N54" s="19">
        <v>2</v>
      </c>
      <c r="O54" s="19">
        <v>2</v>
      </c>
      <c r="P54" s="14" t="s">
        <v>975</v>
      </c>
      <c r="Q54" s="14" t="s">
        <v>976</v>
      </c>
      <c r="R54" s="14" t="s">
        <v>977</v>
      </c>
      <c r="S54" s="9">
        <v>576386394</v>
      </c>
      <c r="T54" s="9" t="b">
        <v>1</v>
      </c>
      <c r="U54" s="13" t="s">
        <v>697</v>
      </c>
      <c r="V54" s="13" t="b">
        <v>1</v>
      </c>
      <c r="W54" s="13" t="b">
        <v>1</v>
      </c>
      <c r="X54" s="13" t="s">
        <v>1174</v>
      </c>
      <c r="Y54" s="13" t="s">
        <v>1184</v>
      </c>
      <c r="Z54" s="13" t="s">
        <v>1189</v>
      </c>
      <c r="AA54" s="20" t="s">
        <v>1183</v>
      </c>
      <c r="AB54" s="13"/>
      <c r="AC54" s="13"/>
      <c r="AD54" s="13"/>
      <c r="AE54" s="13"/>
      <c r="AF54" s="20"/>
    </row>
    <row r="55" spans="1:32" x14ac:dyDescent="0.35">
      <c r="A55" s="9">
        <v>7</v>
      </c>
      <c r="B55" s="9" t="b">
        <v>0</v>
      </c>
      <c r="C55" s="9">
        <v>0</v>
      </c>
      <c r="D55" s="9">
        <v>0</v>
      </c>
      <c r="E55" s="9">
        <v>38</v>
      </c>
      <c r="F55" s="9">
        <v>4</v>
      </c>
      <c r="G55" s="9" t="b">
        <v>1</v>
      </c>
      <c r="H55" s="9">
        <v>46</v>
      </c>
      <c r="I55" s="9"/>
      <c r="J55" s="21">
        <v>38</v>
      </c>
      <c r="K55" s="94"/>
      <c r="L55" s="9" t="s">
        <v>1007</v>
      </c>
      <c r="M55" s="14">
        <v>3</v>
      </c>
      <c r="N55" s="19">
        <v>2</v>
      </c>
      <c r="O55" s="19">
        <v>2</v>
      </c>
      <c r="P55" s="14" t="s">
        <v>975</v>
      </c>
      <c r="Q55" s="14" t="s">
        <v>981</v>
      </c>
      <c r="R55" s="14" t="s">
        <v>977</v>
      </c>
      <c r="S55" s="9">
        <v>61396142</v>
      </c>
      <c r="T55" s="9" t="b">
        <v>1</v>
      </c>
      <c r="U55" s="13" t="s">
        <v>693</v>
      </c>
      <c r="V55" s="13" t="b">
        <v>0</v>
      </c>
      <c r="W55" s="13" t="b">
        <v>0</v>
      </c>
      <c r="X55" s="13" t="s">
        <v>1167</v>
      </c>
      <c r="Y55" s="13" t="s">
        <v>1185</v>
      </c>
      <c r="Z55" s="13" t="s">
        <v>1186</v>
      </c>
      <c r="AA55" s="20" t="s">
        <v>1188</v>
      </c>
      <c r="AB55" s="13"/>
      <c r="AC55" s="13"/>
      <c r="AD55" s="13"/>
      <c r="AE55" s="13"/>
      <c r="AF55" s="20"/>
    </row>
    <row r="56" spans="1:32" x14ac:dyDescent="0.35">
      <c r="A56" s="9">
        <v>154</v>
      </c>
      <c r="B56" s="9" t="b">
        <v>0</v>
      </c>
      <c r="C56" s="9">
        <v>0</v>
      </c>
      <c r="D56" s="9">
        <v>0</v>
      </c>
      <c r="E56" s="9">
        <v>38</v>
      </c>
      <c r="F56" s="9">
        <v>5</v>
      </c>
      <c r="G56" s="9" t="b">
        <v>1</v>
      </c>
      <c r="H56" s="9">
        <v>47</v>
      </c>
      <c r="I56" s="9"/>
      <c r="J56" s="21">
        <v>38</v>
      </c>
      <c r="K56" s="94"/>
      <c r="L56" s="9" t="s">
        <v>992</v>
      </c>
      <c r="M56" s="14">
        <v>3</v>
      </c>
      <c r="N56" s="19">
        <v>2</v>
      </c>
      <c r="O56" s="19">
        <v>2</v>
      </c>
      <c r="P56" s="14" t="s">
        <v>975</v>
      </c>
      <c r="Q56" s="14" t="s">
        <v>976</v>
      </c>
      <c r="R56" s="14" t="s">
        <v>977</v>
      </c>
      <c r="S56" s="9">
        <v>1608310476</v>
      </c>
      <c r="T56" s="9" t="b">
        <v>1</v>
      </c>
      <c r="U56" s="13" t="s">
        <v>713</v>
      </c>
      <c r="V56" s="13" t="b">
        <v>0</v>
      </c>
      <c r="W56" s="13" t="b">
        <v>0</v>
      </c>
      <c r="X56" s="13" t="s">
        <v>1174</v>
      </c>
      <c r="Y56" s="13" t="s">
        <v>1185</v>
      </c>
      <c r="Z56" s="13" t="s">
        <v>1178</v>
      </c>
      <c r="AA56" s="20" t="s">
        <v>1188</v>
      </c>
      <c r="AB56" s="13"/>
      <c r="AC56" s="13"/>
      <c r="AD56" s="13"/>
      <c r="AE56" s="13"/>
      <c r="AF56" s="20"/>
    </row>
    <row r="57" spans="1:32" x14ac:dyDescent="0.35">
      <c r="A57" s="9">
        <v>270</v>
      </c>
      <c r="B57" s="9" t="b">
        <v>0</v>
      </c>
      <c r="C57" s="9">
        <v>0</v>
      </c>
      <c r="D57" s="9">
        <v>0</v>
      </c>
      <c r="E57" s="9">
        <v>38</v>
      </c>
      <c r="F57" s="9">
        <v>1</v>
      </c>
      <c r="G57" s="9" t="b">
        <v>0</v>
      </c>
      <c r="H57" s="9">
        <v>48</v>
      </c>
      <c r="I57" s="9"/>
      <c r="J57" s="21">
        <v>38</v>
      </c>
      <c r="K57" s="94"/>
      <c r="L57" s="9" t="s">
        <v>994</v>
      </c>
      <c r="M57" s="14">
        <v>3</v>
      </c>
      <c r="N57" s="19">
        <v>2</v>
      </c>
      <c r="O57" s="19">
        <v>2</v>
      </c>
      <c r="P57" s="14" t="s">
        <v>1</v>
      </c>
      <c r="Q57" s="14" t="s">
        <v>1</v>
      </c>
      <c r="R57" s="14" t="s">
        <v>1</v>
      </c>
      <c r="S57" s="9">
        <v>1563548663</v>
      </c>
      <c r="T57" s="9" t="b">
        <v>1</v>
      </c>
      <c r="U57" s="13" t="s">
        <v>1</v>
      </c>
      <c r="V57" s="13" t="b">
        <v>0</v>
      </c>
      <c r="W57" s="13" t="b">
        <v>0</v>
      </c>
      <c r="X57" s="13" t="s">
        <v>1176</v>
      </c>
      <c r="Y57" s="13" t="s">
        <v>1185</v>
      </c>
      <c r="Z57" s="13" t="s">
        <v>1186</v>
      </c>
      <c r="AA57" s="20" t="s">
        <v>1175</v>
      </c>
      <c r="AB57" s="13"/>
      <c r="AC57" s="13"/>
      <c r="AD57" s="13"/>
      <c r="AE57" s="13"/>
      <c r="AF57" s="20"/>
    </row>
    <row r="58" spans="1:32" s="10" customFormat="1" x14ac:dyDescent="0.35">
      <c r="A58" s="9">
        <v>238</v>
      </c>
      <c r="B58" s="9" t="b">
        <v>1</v>
      </c>
      <c r="C58" s="9">
        <v>0</v>
      </c>
      <c r="D58" s="9">
        <v>0</v>
      </c>
      <c r="E58" s="9">
        <v>49</v>
      </c>
      <c r="F58" s="9">
        <v>1</v>
      </c>
      <c r="G58" s="9" t="b">
        <v>1</v>
      </c>
      <c r="H58" s="9">
        <v>49</v>
      </c>
      <c r="I58" s="9"/>
      <c r="J58" s="21">
        <v>49</v>
      </c>
      <c r="K58" s="94"/>
      <c r="L58" s="9" t="s">
        <v>1081</v>
      </c>
      <c r="M58" s="14">
        <v>2</v>
      </c>
      <c r="N58" s="19">
        <v>0</v>
      </c>
      <c r="O58" s="19">
        <v>0</v>
      </c>
      <c r="P58" s="14" t="s">
        <v>975</v>
      </c>
      <c r="Q58" s="14" t="s">
        <v>976</v>
      </c>
      <c r="R58" s="14" t="s">
        <v>987</v>
      </c>
      <c r="S58" s="9">
        <v>96094612</v>
      </c>
      <c r="T58" s="9" t="b">
        <v>1</v>
      </c>
      <c r="U58" s="13" t="s">
        <v>724</v>
      </c>
      <c r="V58" s="13" t="b">
        <v>0</v>
      </c>
      <c r="W58" s="13" t="b">
        <v>0</v>
      </c>
      <c r="X58" s="13" t="s">
        <v>1180</v>
      </c>
      <c r="Y58" s="13" t="s">
        <v>1185</v>
      </c>
      <c r="Z58" s="13" t="s">
        <v>1178</v>
      </c>
      <c r="AA58" s="20" t="s">
        <v>1170</v>
      </c>
      <c r="AB58" s="13"/>
      <c r="AC58" s="13"/>
      <c r="AD58" s="13"/>
      <c r="AE58" s="13"/>
      <c r="AF58" s="20"/>
    </row>
    <row r="59" spans="1:32" x14ac:dyDescent="0.35">
      <c r="A59" s="9">
        <v>106</v>
      </c>
      <c r="B59" s="9" t="b">
        <v>0</v>
      </c>
      <c r="C59" s="9">
        <v>0</v>
      </c>
      <c r="D59" s="9">
        <v>0</v>
      </c>
      <c r="E59" s="9">
        <v>49</v>
      </c>
      <c r="F59" s="9">
        <v>2</v>
      </c>
      <c r="G59" s="9" t="b">
        <v>1</v>
      </c>
      <c r="H59" s="9">
        <v>50</v>
      </c>
      <c r="I59" s="9"/>
      <c r="J59" s="21">
        <v>49</v>
      </c>
      <c r="K59" s="94"/>
      <c r="L59" s="9" t="s">
        <v>1018</v>
      </c>
      <c r="M59" s="14">
        <v>2</v>
      </c>
      <c r="N59" s="19">
        <v>0</v>
      </c>
      <c r="O59" s="19">
        <v>0</v>
      </c>
      <c r="P59" s="14" t="s">
        <v>977</v>
      </c>
      <c r="Q59" s="14" t="s">
        <v>976</v>
      </c>
      <c r="R59" s="14" t="s">
        <v>977</v>
      </c>
      <c r="S59" s="9">
        <v>1777425502</v>
      </c>
      <c r="T59" s="9" t="b">
        <v>1</v>
      </c>
      <c r="U59" s="13" t="s">
        <v>685</v>
      </c>
      <c r="V59" s="13" t="b">
        <v>0</v>
      </c>
      <c r="W59" s="13" t="b">
        <v>1</v>
      </c>
      <c r="X59" s="13" t="s">
        <v>1176</v>
      </c>
      <c r="Y59" s="13" t="s">
        <v>1181</v>
      </c>
      <c r="Z59" s="13" t="s">
        <v>1169</v>
      </c>
      <c r="AA59" s="20" t="s">
        <v>1190</v>
      </c>
      <c r="AB59" s="13"/>
      <c r="AC59" s="13"/>
      <c r="AD59" s="13"/>
      <c r="AE59" s="13"/>
      <c r="AF59" s="20"/>
    </row>
    <row r="60" spans="1:32" s="10" customFormat="1" x14ac:dyDescent="0.35">
      <c r="A60" s="9">
        <v>317</v>
      </c>
      <c r="B60" s="9" t="b">
        <v>0</v>
      </c>
      <c r="C60" s="9">
        <v>0</v>
      </c>
      <c r="D60" s="9">
        <v>0</v>
      </c>
      <c r="E60" s="9">
        <v>49</v>
      </c>
      <c r="F60" s="9">
        <v>3</v>
      </c>
      <c r="G60" s="9" t="b">
        <v>1</v>
      </c>
      <c r="H60" s="9">
        <v>51</v>
      </c>
      <c r="I60" s="9"/>
      <c r="J60" s="21">
        <v>49</v>
      </c>
      <c r="K60" s="94"/>
      <c r="L60" s="9" t="s">
        <v>1054</v>
      </c>
      <c r="M60" s="14">
        <v>2</v>
      </c>
      <c r="N60" s="19">
        <v>0</v>
      </c>
      <c r="O60" s="19">
        <v>0</v>
      </c>
      <c r="P60" s="14" t="s">
        <v>975</v>
      </c>
      <c r="Q60" s="14" t="s">
        <v>981</v>
      </c>
      <c r="R60" s="14" t="s">
        <v>979</v>
      </c>
      <c r="S60" s="9">
        <v>934795656</v>
      </c>
      <c r="T60" s="9" t="b">
        <v>1</v>
      </c>
      <c r="U60" s="13" t="s">
        <v>685</v>
      </c>
      <c r="V60" s="13" t="b">
        <v>0</v>
      </c>
      <c r="W60" s="13" t="b">
        <v>1</v>
      </c>
      <c r="X60" s="13" t="s">
        <v>1174</v>
      </c>
      <c r="Y60" s="13" t="s">
        <v>1185</v>
      </c>
      <c r="Z60" s="13" t="s">
        <v>1178</v>
      </c>
      <c r="AA60" s="20" t="s">
        <v>1183</v>
      </c>
      <c r="AB60" s="13"/>
      <c r="AC60" s="13"/>
      <c r="AD60" s="13"/>
      <c r="AE60" s="13"/>
      <c r="AF60" s="20"/>
    </row>
    <row r="61" spans="1:32" x14ac:dyDescent="0.35">
      <c r="A61" s="9">
        <v>60</v>
      </c>
      <c r="B61" s="9" t="b">
        <v>0</v>
      </c>
      <c r="C61" s="9">
        <v>0</v>
      </c>
      <c r="D61" s="9">
        <v>0</v>
      </c>
      <c r="E61" s="9">
        <v>49</v>
      </c>
      <c r="F61" s="9">
        <v>4</v>
      </c>
      <c r="G61" s="9" t="b">
        <v>1</v>
      </c>
      <c r="H61" s="9">
        <v>52</v>
      </c>
      <c r="I61" s="9"/>
      <c r="J61" s="21">
        <v>49</v>
      </c>
      <c r="K61" s="94"/>
      <c r="L61" s="9" t="s">
        <v>1031</v>
      </c>
      <c r="M61" s="14">
        <v>2</v>
      </c>
      <c r="N61" s="19">
        <v>0</v>
      </c>
      <c r="O61" s="19">
        <v>0</v>
      </c>
      <c r="P61" s="14" t="s">
        <v>975</v>
      </c>
      <c r="Q61" s="14" t="s">
        <v>976</v>
      </c>
      <c r="R61" s="14" t="s">
        <v>987</v>
      </c>
      <c r="S61" s="9">
        <v>1490266984</v>
      </c>
      <c r="T61" s="9" t="b">
        <v>1</v>
      </c>
      <c r="U61" s="13" t="s">
        <v>705</v>
      </c>
      <c r="V61" s="13" t="b">
        <v>0</v>
      </c>
      <c r="W61" s="13" t="b">
        <v>0</v>
      </c>
      <c r="X61" s="13" t="s">
        <v>1176</v>
      </c>
      <c r="Y61" s="13" t="s">
        <v>1181</v>
      </c>
      <c r="Z61" s="13" t="s">
        <v>1189</v>
      </c>
      <c r="AA61" s="20" t="s">
        <v>1179</v>
      </c>
      <c r="AB61" s="13"/>
      <c r="AC61" s="13"/>
      <c r="AD61" s="13"/>
      <c r="AE61" s="13"/>
      <c r="AF61" s="20"/>
    </row>
    <row r="62" spans="1:32" x14ac:dyDescent="0.35">
      <c r="A62" s="9">
        <v>269</v>
      </c>
      <c r="B62" s="9" t="b">
        <v>0</v>
      </c>
      <c r="C62" s="9">
        <v>0</v>
      </c>
      <c r="D62" s="9">
        <v>0</v>
      </c>
      <c r="E62" s="9">
        <v>49</v>
      </c>
      <c r="F62" s="9">
        <v>5</v>
      </c>
      <c r="G62" s="9" t="b">
        <v>1</v>
      </c>
      <c r="H62" s="9">
        <v>53</v>
      </c>
      <c r="I62" s="9"/>
      <c r="J62" s="21">
        <v>49</v>
      </c>
      <c r="K62" s="94"/>
      <c r="L62" s="9" t="s">
        <v>1053</v>
      </c>
      <c r="M62" s="14">
        <v>2</v>
      </c>
      <c r="N62" s="19">
        <v>0</v>
      </c>
      <c r="O62" s="19">
        <v>0</v>
      </c>
      <c r="P62" s="14" t="s">
        <v>975</v>
      </c>
      <c r="Q62" s="14" t="s">
        <v>981</v>
      </c>
      <c r="R62" s="14" t="s">
        <v>987</v>
      </c>
      <c r="S62" s="9">
        <v>966206147</v>
      </c>
      <c r="T62" s="9" t="b">
        <v>1</v>
      </c>
      <c r="U62" s="13" t="s">
        <v>705</v>
      </c>
      <c r="V62" s="13" t="b">
        <v>0</v>
      </c>
      <c r="W62" s="13" t="b">
        <v>0</v>
      </c>
      <c r="X62" s="13" t="s">
        <v>1176</v>
      </c>
      <c r="Y62" s="13" t="s">
        <v>1181</v>
      </c>
      <c r="Z62" s="13" t="s">
        <v>1189</v>
      </c>
      <c r="AA62" s="20" t="s">
        <v>1179</v>
      </c>
      <c r="AB62" s="13"/>
      <c r="AC62" s="13"/>
      <c r="AD62" s="13"/>
      <c r="AE62" s="13"/>
      <c r="AF62" s="20"/>
    </row>
    <row r="63" spans="1:32" x14ac:dyDescent="0.35">
      <c r="A63" s="9">
        <v>43</v>
      </c>
      <c r="B63" s="9" t="b">
        <v>0</v>
      </c>
      <c r="C63" s="9">
        <v>0</v>
      </c>
      <c r="D63" s="9">
        <v>0</v>
      </c>
      <c r="E63" s="9">
        <v>49</v>
      </c>
      <c r="F63" s="9">
        <v>1</v>
      </c>
      <c r="G63" s="9" t="b">
        <v>0</v>
      </c>
      <c r="H63" s="9">
        <v>54</v>
      </c>
      <c r="I63" s="9"/>
      <c r="J63" s="21">
        <v>49</v>
      </c>
      <c r="K63" s="94"/>
      <c r="L63" s="9" t="s">
        <v>1070</v>
      </c>
      <c r="M63" s="14">
        <v>2</v>
      </c>
      <c r="N63" s="19">
        <v>0</v>
      </c>
      <c r="O63" s="19">
        <v>0</v>
      </c>
      <c r="P63" s="14" t="s">
        <v>975</v>
      </c>
      <c r="Q63" s="14" t="s">
        <v>976</v>
      </c>
      <c r="R63" s="14" t="s">
        <v>977</v>
      </c>
      <c r="S63" s="9">
        <v>475249687</v>
      </c>
      <c r="T63" s="9" t="b">
        <v>1</v>
      </c>
      <c r="U63" s="13" t="s">
        <v>705</v>
      </c>
      <c r="V63" s="13" t="b">
        <v>0</v>
      </c>
      <c r="W63" s="13" t="b">
        <v>0</v>
      </c>
      <c r="X63" s="13" t="s">
        <v>1176</v>
      </c>
      <c r="Y63" s="13" t="s">
        <v>1181</v>
      </c>
      <c r="Z63" s="13" t="s">
        <v>1189</v>
      </c>
      <c r="AA63" s="20" t="s">
        <v>1179</v>
      </c>
      <c r="AB63" s="13"/>
      <c r="AC63" s="13"/>
      <c r="AD63" s="13"/>
      <c r="AE63" s="13"/>
      <c r="AF63" s="20"/>
    </row>
    <row r="64" spans="1:32" x14ac:dyDescent="0.35">
      <c r="A64" s="9">
        <v>9</v>
      </c>
      <c r="B64" s="9" t="b">
        <v>0</v>
      </c>
      <c r="C64" s="9">
        <v>0</v>
      </c>
      <c r="D64" s="9">
        <v>0</v>
      </c>
      <c r="E64" s="9">
        <v>49</v>
      </c>
      <c r="F64" s="9">
        <v>2</v>
      </c>
      <c r="G64" s="9" t="b">
        <v>0</v>
      </c>
      <c r="H64" s="9">
        <v>55</v>
      </c>
      <c r="I64" s="9"/>
      <c r="J64" s="21">
        <v>49</v>
      </c>
      <c r="K64" s="94"/>
      <c r="L64" s="9" t="s">
        <v>1035</v>
      </c>
      <c r="M64" s="14">
        <v>2</v>
      </c>
      <c r="N64" s="19">
        <v>0</v>
      </c>
      <c r="O64" s="19">
        <v>0</v>
      </c>
      <c r="P64" s="14" t="s">
        <v>975</v>
      </c>
      <c r="Q64" s="14" t="s">
        <v>976</v>
      </c>
      <c r="R64" s="14" t="s">
        <v>987</v>
      </c>
      <c r="S64" s="9">
        <v>1379798152</v>
      </c>
      <c r="T64" s="9" t="b">
        <v>1</v>
      </c>
      <c r="U64" s="13" t="s">
        <v>1</v>
      </c>
      <c r="V64" s="13" t="b">
        <v>0</v>
      </c>
      <c r="W64" s="13" t="b">
        <v>0</v>
      </c>
      <c r="X64" s="13" t="s">
        <v>1174</v>
      </c>
      <c r="Y64" s="13" t="s">
        <v>1185</v>
      </c>
      <c r="Z64" s="13" t="s">
        <v>1178</v>
      </c>
      <c r="AA64" s="20" t="s">
        <v>1183</v>
      </c>
      <c r="AB64" s="13"/>
      <c r="AC64" s="13"/>
      <c r="AD64" s="13"/>
      <c r="AE64" s="13"/>
      <c r="AF64" s="20"/>
    </row>
    <row r="65" spans="1:32" x14ac:dyDescent="0.35">
      <c r="A65" s="9">
        <v>258</v>
      </c>
      <c r="B65" s="9" t="b">
        <v>0</v>
      </c>
      <c r="C65" s="9">
        <v>0</v>
      </c>
      <c r="D65" s="9">
        <v>0</v>
      </c>
      <c r="E65" s="9">
        <v>49</v>
      </c>
      <c r="F65" s="9">
        <v>3</v>
      </c>
      <c r="G65" s="9" t="b">
        <v>0</v>
      </c>
      <c r="H65" s="9">
        <v>56</v>
      </c>
      <c r="I65" s="9"/>
      <c r="J65" s="21">
        <v>49</v>
      </c>
      <c r="K65" s="94"/>
      <c r="L65" s="9" t="s">
        <v>1038</v>
      </c>
      <c r="M65" s="14">
        <v>2</v>
      </c>
      <c r="N65" s="19">
        <v>0</v>
      </c>
      <c r="O65" s="19">
        <v>0</v>
      </c>
      <c r="P65" s="14" t="s">
        <v>975</v>
      </c>
      <c r="Q65" s="14" t="s">
        <v>981</v>
      </c>
      <c r="R65" s="14" t="s">
        <v>977</v>
      </c>
      <c r="S65" s="9">
        <v>1284336567</v>
      </c>
      <c r="T65" s="9" t="b">
        <v>1</v>
      </c>
      <c r="U65" s="13" t="s">
        <v>697</v>
      </c>
      <c r="V65" s="13" t="b">
        <v>1</v>
      </c>
      <c r="W65" s="13" t="b">
        <v>1</v>
      </c>
      <c r="X65" s="13" t="s">
        <v>1180</v>
      </c>
      <c r="Y65" s="13" t="s">
        <v>1177</v>
      </c>
      <c r="Z65" s="13" t="s">
        <v>1178</v>
      </c>
      <c r="AA65" s="20" t="s">
        <v>1187</v>
      </c>
      <c r="AB65" s="13"/>
      <c r="AC65" s="13"/>
      <c r="AD65" s="13"/>
      <c r="AE65" s="13"/>
      <c r="AF65" s="20"/>
    </row>
    <row r="66" spans="1:32" x14ac:dyDescent="0.35">
      <c r="A66" s="9">
        <v>18</v>
      </c>
      <c r="B66" s="9" t="b">
        <v>1</v>
      </c>
      <c r="C66" s="9">
        <v>0</v>
      </c>
      <c r="D66" s="9">
        <v>0</v>
      </c>
      <c r="E66" s="9">
        <v>49</v>
      </c>
      <c r="F66" s="9">
        <v>4</v>
      </c>
      <c r="G66" s="9" t="b">
        <v>0</v>
      </c>
      <c r="H66" s="9">
        <v>57</v>
      </c>
      <c r="I66" s="9"/>
      <c r="J66" s="21">
        <v>49</v>
      </c>
      <c r="K66" s="94"/>
      <c r="L66" s="9" t="s">
        <v>1082</v>
      </c>
      <c r="M66" s="14">
        <v>2</v>
      </c>
      <c r="N66" s="19">
        <v>0</v>
      </c>
      <c r="O66" s="19">
        <v>0</v>
      </c>
      <c r="P66" s="14" t="s">
        <v>975</v>
      </c>
      <c r="Q66" s="14" t="s">
        <v>981</v>
      </c>
      <c r="R66" s="14" t="s">
        <v>977</v>
      </c>
      <c r="S66" s="9">
        <v>60412311</v>
      </c>
      <c r="T66" s="9" t="b">
        <v>1</v>
      </c>
      <c r="U66" s="13" t="s">
        <v>717</v>
      </c>
      <c r="V66" s="13" t="b">
        <v>0</v>
      </c>
      <c r="W66" s="13" t="b">
        <v>0</v>
      </c>
      <c r="X66" s="13" t="s">
        <v>1174</v>
      </c>
      <c r="Y66" s="13" t="s">
        <v>1185</v>
      </c>
      <c r="Z66" s="13" t="s">
        <v>1178</v>
      </c>
      <c r="AA66" s="20" t="s">
        <v>1183</v>
      </c>
      <c r="AB66" s="13"/>
      <c r="AC66" s="13"/>
      <c r="AD66" s="13"/>
      <c r="AE66" s="13"/>
      <c r="AF66" s="20"/>
    </row>
    <row r="67" spans="1:32" x14ac:dyDescent="0.35">
      <c r="A67" s="9">
        <v>26</v>
      </c>
      <c r="B67" s="9" t="b">
        <v>0</v>
      </c>
      <c r="C67" s="9">
        <v>0</v>
      </c>
      <c r="D67" s="9">
        <v>0</v>
      </c>
      <c r="E67" s="9">
        <v>49</v>
      </c>
      <c r="F67" s="9">
        <v>5</v>
      </c>
      <c r="G67" s="9" t="b">
        <v>0</v>
      </c>
      <c r="H67" s="9">
        <v>58</v>
      </c>
      <c r="I67" s="9"/>
      <c r="J67" s="21">
        <v>49</v>
      </c>
      <c r="K67" s="94"/>
      <c r="L67" s="9" t="s">
        <v>1075</v>
      </c>
      <c r="M67" s="14">
        <v>2</v>
      </c>
      <c r="N67" s="19">
        <v>0</v>
      </c>
      <c r="O67" s="19">
        <v>0</v>
      </c>
      <c r="P67" s="14" t="s">
        <v>977</v>
      </c>
      <c r="Q67" s="14" t="s">
        <v>981</v>
      </c>
      <c r="R67" s="14" t="s">
        <v>977</v>
      </c>
      <c r="S67" s="9">
        <v>282842687</v>
      </c>
      <c r="T67" s="9" t="b">
        <v>1</v>
      </c>
      <c r="U67" s="13" t="s">
        <v>701</v>
      </c>
      <c r="V67" s="13" t="b">
        <v>1</v>
      </c>
      <c r="W67" s="13" t="b">
        <v>0</v>
      </c>
      <c r="X67" s="13" t="s">
        <v>1180</v>
      </c>
      <c r="Y67" s="13" t="s">
        <v>1177</v>
      </c>
      <c r="Z67" s="13" t="s">
        <v>1178</v>
      </c>
      <c r="AA67" s="20" t="s">
        <v>1187</v>
      </c>
      <c r="AB67" s="13"/>
      <c r="AC67" s="13"/>
      <c r="AD67" s="13"/>
      <c r="AE67" s="13"/>
      <c r="AF67" s="20"/>
    </row>
    <row r="68" spans="1:32" s="10" customFormat="1" x14ac:dyDescent="0.35">
      <c r="A68" s="9">
        <v>215</v>
      </c>
      <c r="B68" s="9" t="b">
        <v>0</v>
      </c>
      <c r="C68" s="9">
        <v>0</v>
      </c>
      <c r="D68" s="9">
        <v>0</v>
      </c>
      <c r="E68" s="9">
        <v>49</v>
      </c>
      <c r="F68" s="9">
        <v>1</v>
      </c>
      <c r="G68" s="9" t="b">
        <v>1</v>
      </c>
      <c r="H68" s="9">
        <v>59</v>
      </c>
      <c r="I68" s="9"/>
      <c r="J68" s="21">
        <v>49</v>
      </c>
      <c r="K68" s="94"/>
      <c r="L68" s="9" t="s">
        <v>1051</v>
      </c>
      <c r="M68" s="14">
        <v>2</v>
      </c>
      <c r="N68" s="19">
        <v>0</v>
      </c>
      <c r="O68" s="19">
        <v>0</v>
      </c>
      <c r="P68" s="14" t="s">
        <v>975</v>
      </c>
      <c r="Q68" s="14" t="s">
        <v>976</v>
      </c>
      <c r="R68" s="14" t="s">
        <v>977</v>
      </c>
      <c r="S68" s="9">
        <v>979187210</v>
      </c>
      <c r="T68" s="9" t="b">
        <v>1</v>
      </c>
      <c r="U68" s="13" t="s">
        <v>717</v>
      </c>
      <c r="V68" s="13" t="b">
        <v>0</v>
      </c>
      <c r="W68" s="13" t="b">
        <v>0</v>
      </c>
      <c r="X68" s="13" t="s">
        <v>1176</v>
      </c>
      <c r="Y68" s="13" t="s">
        <v>1181</v>
      </c>
      <c r="Z68" s="13" t="s">
        <v>1189</v>
      </c>
      <c r="AA68" s="20" t="s">
        <v>1179</v>
      </c>
      <c r="AB68" s="13"/>
      <c r="AC68" s="13"/>
      <c r="AD68" s="13"/>
      <c r="AE68" s="13"/>
      <c r="AF68" s="20"/>
    </row>
    <row r="69" spans="1:32" x14ac:dyDescent="0.35">
      <c r="A69" s="9">
        <v>246</v>
      </c>
      <c r="B69" s="9" t="b">
        <v>1</v>
      </c>
      <c r="C69" s="9">
        <v>0</v>
      </c>
      <c r="D69" s="9">
        <v>0</v>
      </c>
      <c r="E69" s="9">
        <v>49</v>
      </c>
      <c r="F69" s="9">
        <v>2</v>
      </c>
      <c r="G69" s="9" t="b">
        <v>1</v>
      </c>
      <c r="H69" s="9">
        <v>60</v>
      </c>
      <c r="I69" s="9"/>
      <c r="J69" s="21">
        <v>49</v>
      </c>
      <c r="K69" s="94"/>
      <c r="L69" s="9" t="s">
        <v>1008</v>
      </c>
      <c r="M69" s="14">
        <v>2</v>
      </c>
      <c r="N69" s="19">
        <v>0</v>
      </c>
      <c r="O69" s="19">
        <v>0</v>
      </c>
      <c r="P69" s="14" t="s">
        <v>977</v>
      </c>
      <c r="Q69" s="14" t="s">
        <v>981</v>
      </c>
      <c r="R69" s="14" t="s">
        <v>987</v>
      </c>
      <c r="S69" s="9">
        <v>2106401674</v>
      </c>
      <c r="T69" s="9" t="b">
        <v>1</v>
      </c>
      <c r="U69" s="13" t="s">
        <v>689</v>
      </c>
      <c r="V69" s="13" t="b">
        <v>0</v>
      </c>
      <c r="W69" s="13" t="b">
        <v>0</v>
      </c>
      <c r="X69" s="13" t="s">
        <v>1176</v>
      </c>
      <c r="Y69" s="13" t="s">
        <v>1181</v>
      </c>
      <c r="Z69" s="13" t="s">
        <v>1189</v>
      </c>
      <c r="AA69" s="20" t="s">
        <v>1179</v>
      </c>
      <c r="AB69" s="13"/>
      <c r="AC69" s="13"/>
      <c r="AD69" s="13"/>
      <c r="AE69" s="13"/>
      <c r="AF69" s="20"/>
    </row>
    <row r="70" spans="1:32" x14ac:dyDescent="0.35">
      <c r="A70" s="9">
        <v>192</v>
      </c>
      <c r="B70" s="9" t="b">
        <v>0</v>
      </c>
      <c r="C70" s="9">
        <v>0</v>
      </c>
      <c r="D70" s="9">
        <v>0</v>
      </c>
      <c r="E70" s="9">
        <v>49</v>
      </c>
      <c r="F70" s="9">
        <v>3</v>
      </c>
      <c r="G70" s="9" t="b">
        <v>1</v>
      </c>
      <c r="H70" s="9">
        <v>61</v>
      </c>
      <c r="I70" s="9"/>
      <c r="J70" s="21">
        <v>49</v>
      </c>
      <c r="K70" s="94"/>
      <c r="L70" s="9" t="s">
        <v>1019</v>
      </c>
      <c r="M70" s="14">
        <v>2</v>
      </c>
      <c r="N70" s="19">
        <v>0</v>
      </c>
      <c r="O70" s="19">
        <v>0</v>
      </c>
      <c r="P70" s="14" t="s">
        <v>977</v>
      </c>
      <c r="Q70" s="14" t="s">
        <v>976</v>
      </c>
      <c r="R70" s="14" t="s">
        <v>979</v>
      </c>
      <c r="S70" s="9">
        <v>1758303765</v>
      </c>
      <c r="T70" s="9" t="b">
        <v>1</v>
      </c>
      <c r="U70" s="13" t="s">
        <v>697</v>
      </c>
      <c r="V70" s="13" t="b">
        <v>0</v>
      </c>
      <c r="W70" s="13" t="b">
        <v>1</v>
      </c>
      <c r="X70" s="13" t="s">
        <v>1182</v>
      </c>
      <c r="Y70" s="13" t="s">
        <v>1191</v>
      </c>
      <c r="Z70" s="13" t="s">
        <v>1169</v>
      </c>
      <c r="AA70" s="20" t="s">
        <v>1188</v>
      </c>
      <c r="AB70" s="13"/>
      <c r="AC70" s="13"/>
      <c r="AD70" s="13"/>
      <c r="AE70" s="13"/>
      <c r="AF70" s="20"/>
    </row>
    <row r="71" spans="1:32" x14ac:dyDescent="0.35">
      <c r="A71" s="9">
        <v>286</v>
      </c>
      <c r="B71" s="9" t="b">
        <v>1</v>
      </c>
      <c r="C71" s="9">
        <v>0</v>
      </c>
      <c r="D71" s="9">
        <v>0</v>
      </c>
      <c r="E71" s="9">
        <v>49</v>
      </c>
      <c r="F71" s="9">
        <v>4</v>
      </c>
      <c r="G71" s="9" t="b">
        <v>1</v>
      </c>
      <c r="H71" s="9">
        <v>62</v>
      </c>
      <c r="I71" s="9"/>
      <c r="J71" s="21">
        <v>49</v>
      </c>
      <c r="K71" s="94"/>
      <c r="L71" s="9" t="s">
        <v>1060</v>
      </c>
      <c r="M71" s="14">
        <v>2</v>
      </c>
      <c r="N71" s="19">
        <v>0</v>
      </c>
      <c r="O71" s="19">
        <v>0</v>
      </c>
      <c r="P71" s="14" t="s">
        <v>975</v>
      </c>
      <c r="Q71" s="14" t="s">
        <v>981</v>
      </c>
      <c r="R71" s="14" t="s">
        <v>977</v>
      </c>
      <c r="S71" s="9">
        <v>838200447</v>
      </c>
      <c r="T71" s="9" t="b">
        <v>1</v>
      </c>
      <c r="U71" s="13" t="s">
        <v>701</v>
      </c>
      <c r="V71" s="13" t="b">
        <v>0</v>
      </c>
      <c r="W71" s="13" t="b">
        <v>0</v>
      </c>
      <c r="X71" s="13" t="s">
        <v>1174</v>
      </c>
      <c r="Y71" s="13" t="s">
        <v>1185</v>
      </c>
      <c r="Z71" s="13" t="s">
        <v>1192</v>
      </c>
      <c r="AA71" s="20" t="s">
        <v>1175</v>
      </c>
      <c r="AB71" s="13"/>
      <c r="AC71" s="13"/>
      <c r="AD71" s="13"/>
      <c r="AE71" s="13"/>
      <c r="AF71" s="20"/>
    </row>
    <row r="72" spans="1:32" x14ac:dyDescent="0.35">
      <c r="A72" s="9">
        <v>204</v>
      </c>
      <c r="B72" s="9" t="b">
        <v>1</v>
      </c>
      <c r="C72" s="9">
        <v>0</v>
      </c>
      <c r="D72" s="9">
        <v>0</v>
      </c>
      <c r="E72" s="9">
        <v>49</v>
      </c>
      <c r="F72" s="9">
        <v>5</v>
      </c>
      <c r="G72" s="9" t="b">
        <v>1</v>
      </c>
      <c r="H72" s="9">
        <v>63</v>
      </c>
      <c r="I72" s="9"/>
      <c r="J72" s="21">
        <v>49</v>
      </c>
      <c r="K72" s="94"/>
      <c r="L72" s="9" t="s">
        <v>1037</v>
      </c>
      <c r="M72" s="14">
        <v>2</v>
      </c>
      <c r="N72" s="19">
        <v>0</v>
      </c>
      <c r="O72" s="19">
        <v>0</v>
      </c>
      <c r="P72" s="14" t="s">
        <v>977</v>
      </c>
      <c r="Q72" s="14" t="s">
        <v>976</v>
      </c>
      <c r="R72" s="14" t="s">
        <v>987</v>
      </c>
      <c r="S72" s="9">
        <v>1371381839</v>
      </c>
      <c r="T72" s="9" t="b">
        <v>1</v>
      </c>
      <c r="U72" s="13" t="s">
        <v>697</v>
      </c>
      <c r="V72" s="13" t="b">
        <v>1</v>
      </c>
      <c r="W72" s="13" t="b">
        <v>1</v>
      </c>
      <c r="X72" s="13" t="s">
        <v>1180</v>
      </c>
      <c r="Y72" s="13" t="s">
        <v>1177</v>
      </c>
      <c r="Z72" s="13" t="s">
        <v>1178</v>
      </c>
      <c r="AA72" s="20" t="s">
        <v>1187</v>
      </c>
      <c r="AB72" s="13"/>
      <c r="AC72" s="13"/>
      <c r="AD72" s="13"/>
      <c r="AE72" s="13"/>
      <c r="AF72" s="20"/>
    </row>
    <row r="73" spans="1:32" x14ac:dyDescent="0.35">
      <c r="A73" s="9">
        <v>57</v>
      </c>
      <c r="B73" s="9" t="b">
        <v>1</v>
      </c>
      <c r="C73" s="9">
        <v>0</v>
      </c>
      <c r="D73" s="9">
        <v>0</v>
      </c>
      <c r="E73" s="9">
        <v>49</v>
      </c>
      <c r="F73" s="9">
        <v>1</v>
      </c>
      <c r="G73" s="9" t="b">
        <v>0</v>
      </c>
      <c r="H73" s="9">
        <v>64</v>
      </c>
      <c r="I73" s="9"/>
      <c r="J73" s="21">
        <v>49</v>
      </c>
      <c r="K73" s="94"/>
      <c r="L73" s="9" t="s">
        <v>1072</v>
      </c>
      <c r="M73" s="14">
        <v>2</v>
      </c>
      <c r="N73" s="19">
        <v>0</v>
      </c>
      <c r="O73" s="19">
        <v>0</v>
      </c>
      <c r="P73" s="14" t="s">
        <v>975</v>
      </c>
      <c r="Q73" s="14" t="s">
        <v>976</v>
      </c>
      <c r="R73" s="14" t="s">
        <v>987</v>
      </c>
      <c r="S73" s="9">
        <v>425943264</v>
      </c>
      <c r="T73" s="9" t="b">
        <v>1</v>
      </c>
      <c r="U73" s="13" t="s">
        <v>697</v>
      </c>
      <c r="V73" s="13" t="b">
        <v>1</v>
      </c>
      <c r="W73" s="13" t="b">
        <v>1</v>
      </c>
      <c r="X73" s="13" t="s">
        <v>1180</v>
      </c>
      <c r="Y73" s="13" t="s">
        <v>1177</v>
      </c>
      <c r="Z73" s="13" t="s">
        <v>1178</v>
      </c>
      <c r="AA73" s="20" t="s">
        <v>1187</v>
      </c>
      <c r="AB73" s="13"/>
      <c r="AC73" s="13"/>
      <c r="AD73" s="13"/>
      <c r="AE73" s="13"/>
      <c r="AF73" s="20"/>
    </row>
    <row r="74" spans="1:32" x14ac:dyDescent="0.35">
      <c r="A74" s="9">
        <v>299</v>
      </c>
      <c r="B74" s="9" t="b">
        <v>1</v>
      </c>
      <c r="C74" s="9">
        <v>0</v>
      </c>
      <c r="D74" s="9">
        <v>0</v>
      </c>
      <c r="E74" s="9">
        <v>49</v>
      </c>
      <c r="F74" s="9">
        <v>2</v>
      </c>
      <c r="G74" s="9" t="b">
        <v>0</v>
      </c>
      <c r="H74" s="9">
        <v>65</v>
      </c>
      <c r="I74" s="9"/>
      <c r="J74" s="21">
        <v>49</v>
      </c>
      <c r="K74" s="94"/>
      <c r="L74" s="9" t="s">
        <v>1067</v>
      </c>
      <c r="M74" s="14">
        <v>2</v>
      </c>
      <c r="N74" s="19">
        <v>0</v>
      </c>
      <c r="O74" s="19">
        <v>0</v>
      </c>
      <c r="P74" s="14" t="s">
        <v>975</v>
      </c>
      <c r="Q74" s="14" t="s">
        <v>976</v>
      </c>
      <c r="R74" s="14" t="s">
        <v>987</v>
      </c>
      <c r="S74" s="9">
        <v>573180430</v>
      </c>
      <c r="T74" s="9" t="b">
        <v>1</v>
      </c>
      <c r="U74" s="13" t="s">
        <v>681</v>
      </c>
      <c r="V74" s="13" t="b">
        <v>0</v>
      </c>
      <c r="W74" s="13" t="b">
        <v>0</v>
      </c>
      <c r="X74" s="13" t="s">
        <v>1174</v>
      </c>
      <c r="Y74" s="13" t="s">
        <v>1185</v>
      </c>
      <c r="Z74" s="13" t="s">
        <v>1178</v>
      </c>
      <c r="AA74" s="20" t="s">
        <v>1183</v>
      </c>
      <c r="AB74" s="13"/>
      <c r="AC74" s="13"/>
      <c r="AD74" s="13"/>
      <c r="AE74" s="13"/>
      <c r="AF74" s="20"/>
    </row>
    <row r="75" spans="1:32" x14ac:dyDescent="0.35">
      <c r="A75" s="9">
        <v>24</v>
      </c>
      <c r="B75" s="9" t="b">
        <v>0</v>
      </c>
      <c r="C75" s="9">
        <v>0</v>
      </c>
      <c r="D75" s="9">
        <v>0</v>
      </c>
      <c r="E75" s="9">
        <v>66</v>
      </c>
      <c r="F75" s="9">
        <v>1</v>
      </c>
      <c r="G75" s="9" t="b">
        <v>1</v>
      </c>
      <c r="H75" s="9">
        <v>66</v>
      </c>
      <c r="I75" s="9"/>
      <c r="J75" s="21">
        <v>66</v>
      </c>
      <c r="K75" s="94"/>
      <c r="L75" s="9" t="s">
        <v>1049</v>
      </c>
      <c r="M75" s="14">
        <v>2</v>
      </c>
      <c r="N75" s="19">
        <v>-2</v>
      </c>
      <c r="O75" s="19">
        <v>-2</v>
      </c>
      <c r="P75" s="14" t="s">
        <v>975</v>
      </c>
      <c r="Q75" s="14" t="s">
        <v>976</v>
      </c>
      <c r="R75" s="14" t="s">
        <v>977</v>
      </c>
      <c r="S75" s="9">
        <v>999284347</v>
      </c>
      <c r="T75" s="9" t="b">
        <v>1</v>
      </c>
      <c r="U75" s="13" t="s">
        <v>1</v>
      </c>
      <c r="V75" s="13" t="b">
        <v>0</v>
      </c>
      <c r="W75" s="13" t="b">
        <v>0</v>
      </c>
      <c r="X75" s="13" t="s">
        <v>1176</v>
      </c>
      <c r="Y75" s="13" t="s">
        <v>1185</v>
      </c>
      <c r="Z75" s="13" t="s">
        <v>1178</v>
      </c>
      <c r="AA75" s="20" t="s">
        <v>1193</v>
      </c>
      <c r="AB75" s="13"/>
      <c r="AC75" s="13"/>
      <c r="AD75" s="13"/>
      <c r="AE75" s="13"/>
      <c r="AF75" s="20"/>
    </row>
    <row r="76" spans="1:32" x14ac:dyDescent="0.35">
      <c r="A76" s="9">
        <v>98</v>
      </c>
      <c r="B76" s="9" t="b">
        <v>0</v>
      </c>
      <c r="C76" s="9">
        <v>0</v>
      </c>
      <c r="D76" s="9">
        <v>0</v>
      </c>
      <c r="E76" s="9">
        <v>66</v>
      </c>
      <c r="F76" s="9">
        <v>2</v>
      </c>
      <c r="G76" s="9" t="b">
        <v>1</v>
      </c>
      <c r="H76" s="9">
        <v>67</v>
      </c>
      <c r="I76" s="9"/>
      <c r="J76" s="21">
        <v>66</v>
      </c>
      <c r="K76" s="94"/>
      <c r="L76" s="9" t="s">
        <v>1069</v>
      </c>
      <c r="M76" s="14">
        <v>2</v>
      </c>
      <c r="N76" s="19">
        <v>-2</v>
      </c>
      <c r="O76" s="19">
        <v>-2</v>
      </c>
      <c r="P76" s="14" t="s">
        <v>975</v>
      </c>
      <c r="Q76" s="14" t="s">
        <v>981</v>
      </c>
      <c r="R76" s="14" t="s">
        <v>987</v>
      </c>
      <c r="S76" s="9">
        <v>509742180</v>
      </c>
      <c r="T76" s="9" t="b">
        <v>1</v>
      </c>
      <c r="U76" s="13" t="s">
        <v>705</v>
      </c>
      <c r="V76" s="13" t="b">
        <v>0</v>
      </c>
      <c r="W76" s="13" t="b">
        <v>0</v>
      </c>
      <c r="X76" s="13" t="s">
        <v>1176</v>
      </c>
      <c r="Y76" s="13" t="s">
        <v>1181</v>
      </c>
      <c r="Z76" s="13" t="s">
        <v>1178</v>
      </c>
      <c r="AA76" s="20" t="s">
        <v>1187</v>
      </c>
      <c r="AB76" s="13"/>
      <c r="AC76" s="13"/>
      <c r="AD76" s="13"/>
      <c r="AE76" s="13"/>
      <c r="AF76" s="20"/>
    </row>
    <row r="77" spans="1:32" s="10" customFormat="1" x14ac:dyDescent="0.35">
      <c r="A77" s="9">
        <v>140</v>
      </c>
      <c r="B77" s="9" t="b">
        <v>0</v>
      </c>
      <c r="C77" s="9">
        <v>0</v>
      </c>
      <c r="D77" s="9">
        <v>0</v>
      </c>
      <c r="E77" s="9">
        <v>66</v>
      </c>
      <c r="F77" s="9">
        <v>3</v>
      </c>
      <c r="G77" s="9" t="b">
        <v>1</v>
      </c>
      <c r="H77" s="9">
        <v>68</v>
      </c>
      <c r="I77" s="9"/>
      <c r="J77" s="21">
        <v>66</v>
      </c>
      <c r="K77" s="94"/>
      <c r="L77" s="9" t="s">
        <v>1130</v>
      </c>
      <c r="M77" s="14">
        <v>1</v>
      </c>
      <c r="N77" s="19">
        <v>-2</v>
      </c>
      <c r="O77" s="19">
        <v>-2</v>
      </c>
      <c r="P77" s="14" t="s">
        <v>977</v>
      </c>
      <c r="Q77" s="14" t="s">
        <v>981</v>
      </c>
      <c r="R77" s="14" t="s">
        <v>977</v>
      </c>
      <c r="S77" s="9">
        <v>38019929</v>
      </c>
      <c r="T77" s="9" t="b">
        <v>0</v>
      </c>
      <c r="U77" s="13" t="s">
        <v>697</v>
      </c>
      <c r="V77" s="13" t="b">
        <v>0</v>
      </c>
      <c r="W77" s="13" t="b">
        <v>1</v>
      </c>
      <c r="X77" s="13" t="s">
        <v>1180</v>
      </c>
      <c r="Y77" s="13" t="s">
        <v>1181</v>
      </c>
      <c r="Z77" s="13" t="s">
        <v>1189</v>
      </c>
      <c r="AA77" s="20" t="s">
        <v>1179</v>
      </c>
      <c r="AB77" s="13"/>
      <c r="AC77" s="13"/>
      <c r="AD77" s="13"/>
      <c r="AE77" s="13"/>
      <c r="AF77" s="20"/>
    </row>
    <row r="78" spans="1:32" x14ac:dyDescent="0.35">
      <c r="A78" s="9">
        <v>105</v>
      </c>
      <c r="B78" s="9" t="b">
        <v>0</v>
      </c>
      <c r="C78" s="9">
        <v>0</v>
      </c>
      <c r="D78" s="9">
        <v>0</v>
      </c>
      <c r="E78" s="9">
        <v>66</v>
      </c>
      <c r="F78" s="9">
        <v>4</v>
      </c>
      <c r="G78" s="9" t="b">
        <v>1</v>
      </c>
      <c r="H78" s="9">
        <v>69</v>
      </c>
      <c r="I78" s="9"/>
      <c r="J78" s="21">
        <v>66</v>
      </c>
      <c r="K78" s="94"/>
      <c r="L78" s="9" t="s">
        <v>1039</v>
      </c>
      <c r="M78" s="14">
        <v>2</v>
      </c>
      <c r="N78" s="19">
        <v>-2</v>
      </c>
      <c r="O78" s="19">
        <v>-2</v>
      </c>
      <c r="P78" s="14" t="s">
        <v>975</v>
      </c>
      <c r="Q78" s="14" t="s">
        <v>981</v>
      </c>
      <c r="R78" s="14" t="s">
        <v>977</v>
      </c>
      <c r="S78" s="9">
        <v>1281162180</v>
      </c>
      <c r="T78" s="9" t="b">
        <v>1</v>
      </c>
      <c r="U78" s="13" t="s">
        <v>697</v>
      </c>
      <c r="V78" s="13" t="b">
        <v>0</v>
      </c>
      <c r="W78" s="13" t="b">
        <v>1</v>
      </c>
      <c r="X78" s="13" t="s">
        <v>1176</v>
      </c>
      <c r="Y78" s="13" t="s">
        <v>1181</v>
      </c>
      <c r="Z78" s="13" t="s">
        <v>1178</v>
      </c>
      <c r="AA78" s="20" t="s">
        <v>1187</v>
      </c>
      <c r="AB78" s="13"/>
      <c r="AC78" s="13"/>
      <c r="AD78" s="13"/>
      <c r="AE78" s="13"/>
      <c r="AF78" s="20"/>
    </row>
    <row r="79" spans="1:32" x14ac:dyDescent="0.35">
      <c r="A79" s="9">
        <v>58</v>
      </c>
      <c r="B79" s="9" t="b">
        <v>0</v>
      </c>
      <c r="C79" s="9">
        <v>0</v>
      </c>
      <c r="D79" s="9">
        <v>0</v>
      </c>
      <c r="E79" s="9">
        <v>66</v>
      </c>
      <c r="F79" s="9">
        <v>5</v>
      </c>
      <c r="G79" s="9" t="b">
        <v>1</v>
      </c>
      <c r="H79" s="9">
        <v>70</v>
      </c>
      <c r="I79" s="9"/>
      <c r="J79" s="21">
        <v>66</v>
      </c>
      <c r="K79" s="94"/>
      <c r="L79" s="9" t="s">
        <v>1058</v>
      </c>
      <c r="M79" s="14">
        <v>2</v>
      </c>
      <c r="N79" s="19">
        <v>-2</v>
      </c>
      <c r="O79" s="19">
        <v>-2</v>
      </c>
      <c r="P79" s="14" t="s">
        <v>977</v>
      </c>
      <c r="Q79" s="14" t="s">
        <v>976</v>
      </c>
      <c r="R79" s="14" t="s">
        <v>977</v>
      </c>
      <c r="S79" s="9">
        <v>874711767</v>
      </c>
      <c r="T79" s="9" t="b">
        <v>1</v>
      </c>
      <c r="U79" s="13" t="s">
        <v>713</v>
      </c>
      <c r="V79" s="13" t="b">
        <v>0</v>
      </c>
      <c r="W79" s="13" t="b">
        <v>0</v>
      </c>
      <c r="X79" s="13" t="s">
        <v>1176</v>
      </c>
      <c r="Y79" s="13" t="s">
        <v>1181</v>
      </c>
      <c r="Z79" s="13" t="s">
        <v>1178</v>
      </c>
      <c r="AA79" s="20" t="s">
        <v>1187</v>
      </c>
      <c r="AB79" s="13"/>
      <c r="AC79" s="13"/>
      <c r="AD79" s="13"/>
      <c r="AE79" s="13"/>
      <c r="AF79" s="20"/>
    </row>
    <row r="80" spans="1:32" x14ac:dyDescent="0.35">
      <c r="A80" s="9">
        <v>116</v>
      </c>
      <c r="B80" s="9" t="b">
        <v>0</v>
      </c>
      <c r="C80" s="9">
        <v>0</v>
      </c>
      <c r="D80" s="9">
        <v>0</v>
      </c>
      <c r="E80" s="9">
        <v>66</v>
      </c>
      <c r="F80" s="9">
        <v>1</v>
      </c>
      <c r="G80" s="9" t="b">
        <v>0</v>
      </c>
      <c r="H80" s="9">
        <v>71</v>
      </c>
      <c r="I80" s="9"/>
      <c r="J80" s="21">
        <v>66</v>
      </c>
      <c r="K80" s="94"/>
      <c r="L80" s="9" t="s">
        <v>1015</v>
      </c>
      <c r="M80" s="14">
        <v>2</v>
      </c>
      <c r="N80" s="19">
        <v>-2</v>
      </c>
      <c r="O80" s="19">
        <v>-2</v>
      </c>
      <c r="P80" s="14" t="s">
        <v>975</v>
      </c>
      <c r="Q80" s="14" t="s">
        <v>976</v>
      </c>
      <c r="R80" s="14" t="s">
        <v>987</v>
      </c>
      <c r="S80" s="9">
        <v>1843190616</v>
      </c>
      <c r="T80" s="9" t="b">
        <v>1</v>
      </c>
      <c r="U80" s="13" t="s">
        <v>689</v>
      </c>
      <c r="V80" s="13" t="b">
        <v>0</v>
      </c>
      <c r="W80" s="13" t="b">
        <v>0</v>
      </c>
      <c r="X80" s="13" t="s">
        <v>1176</v>
      </c>
      <c r="Y80" s="13" t="s">
        <v>1181</v>
      </c>
      <c r="Z80" s="13" t="s">
        <v>1178</v>
      </c>
      <c r="AA80" s="20" t="s">
        <v>1187</v>
      </c>
      <c r="AB80" s="13"/>
      <c r="AC80" s="13"/>
      <c r="AD80" s="13"/>
      <c r="AE80" s="13"/>
      <c r="AF80" s="20"/>
    </row>
    <row r="81" spans="1:32" x14ac:dyDescent="0.35">
      <c r="A81" s="9">
        <v>38</v>
      </c>
      <c r="B81" s="9" t="b">
        <v>1</v>
      </c>
      <c r="C81" s="9">
        <v>0</v>
      </c>
      <c r="D81" s="9">
        <v>0</v>
      </c>
      <c r="E81" s="9">
        <v>66</v>
      </c>
      <c r="F81" s="9">
        <v>2</v>
      </c>
      <c r="G81" s="9" t="b">
        <v>0</v>
      </c>
      <c r="H81" s="9">
        <v>72</v>
      </c>
      <c r="I81" s="9"/>
      <c r="J81" s="21">
        <v>66</v>
      </c>
      <c r="K81" s="94"/>
      <c r="L81" s="9" t="s">
        <v>1059</v>
      </c>
      <c r="M81" s="14">
        <v>2</v>
      </c>
      <c r="N81" s="19">
        <v>-2</v>
      </c>
      <c r="O81" s="19">
        <v>-2</v>
      </c>
      <c r="P81" s="14" t="s">
        <v>975</v>
      </c>
      <c r="Q81" s="14" t="s">
        <v>981</v>
      </c>
      <c r="R81" s="14" t="s">
        <v>987</v>
      </c>
      <c r="S81" s="9">
        <v>864563094</v>
      </c>
      <c r="T81" s="9" t="b">
        <v>1</v>
      </c>
      <c r="U81" s="13" t="s">
        <v>693</v>
      </c>
      <c r="V81" s="13" t="b">
        <v>0</v>
      </c>
      <c r="W81" s="13" t="b">
        <v>0</v>
      </c>
      <c r="X81" s="13" t="s">
        <v>1176</v>
      </c>
      <c r="Y81" s="13" t="s">
        <v>1185</v>
      </c>
      <c r="Z81" s="13" t="s">
        <v>1178</v>
      </c>
      <c r="AA81" s="20" t="s">
        <v>1193</v>
      </c>
      <c r="AB81" s="13"/>
      <c r="AC81" s="13"/>
      <c r="AD81" s="13"/>
      <c r="AE81" s="13"/>
      <c r="AF81" s="20"/>
    </row>
    <row r="82" spans="1:32" x14ac:dyDescent="0.35">
      <c r="A82" s="9">
        <v>183</v>
      </c>
      <c r="B82" s="9" t="b">
        <v>1</v>
      </c>
      <c r="C82" s="9">
        <v>0</v>
      </c>
      <c r="D82" s="9">
        <v>0</v>
      </c>
      <c r="E82" s="9">
        <v>66</v>
      </c>
      <c r="F82" s="9">
        <v>3</v>
      </c>
      <c r="G82" s="9" t="b">
        <v>0</v>
      </c>
      <c r="H82" s="9">
        <v>73</v>
      </c>
      <c r="I82" s="9"/>
      <c r="J82" s="21">
        <v>66</v>
      </c>
      <c r="K82" s="94"/>
      <c r="L82" s="9" t="s">
        <v>1026</v>
      </c>
      <c r="M82" s="14">
        <v>2</v>
      </c>
      <c r="N82" s="19">
        <v>-2</v>
      </c>
      <c r="O82" s="19">
        <v>-2</v>
      </c>
      <c r="P82" s="14" t="s">
        <v>977</v>
      </c>
      <c r="Q82" s="14" t="s">
        <v>981</v>
      </c>
      <c r="R82" s="14" t="s">
        <v>987</v>
      </c>
      <c r="S82" s="9">
        <v>1611872571</v>
      </c>
      <c r="T82" s="9" t="b">
        <v>1</v>
      </c>
      <c r="U82" s="13" t="s">
        <v>1</v>
      </c>
      <c r="V82" s="13" t="b">
        <v>0</v>
      </c>
      <c r="W82" s="13" t="b">
        <v>0</v>
      </c>
      <c r="X82" s="13" t="s">
        <v>1176</v>
      </c>
      <c r="Y82" s="13" t="s">
        <v>1181</v>
      </c>
      <c r="Z82" s="13" t="s">
        <v>1178</v>
      </c>
      <c r="AA82" s="20" t="s">
        <v>1187</v>
      </c>
      <c r="AB82" s="13"/>
      <c r="AC82" s="13"/>
      <c r="AD82" s="13"/>
      <c r="AE82" s="13"/>
      <c r="AF82" s="20"/>
    </row>
    <row r="83" spans="1:32" x14ac:dyDescent="0.35">
      <c r="A83" s="9">
        <v>23</v>
      </c>
      <c r="B83" s="9" t="b">
        <v>0</v>
      </c>
      <c r="C83" s="9">
        <v>0</v>
      </c>
      <c r="D83" s="9">
        <v>0</v>
      </c>
      <c r="E83" s="9">
        <v>66</v>
      </c>
      <c r="F83" s="9">
        <v>4</v>
      </c>
      <c r="G83" s="9" t="b">
        <v>0</v>
      </c>
      <c r="H83" s="9">
        <v>74</v>
      </c>
      <c r="I83" s="9"/>
      <c r="J83" s="21">
        <v>66</v>
      </c>
      <c r="K83" s="94"/>
      <c r="L83" s="9" t="s">
        <v>1073</v>
      </c>
      <c r="M83" s="14">
        <v>2</v>
      </c>
      <c r="N83" s="19">
        <v>-2</v>
      </c>
      <c r="O83" s="19">
        <v>-2</v>
      </c>
      <c r="P83" s="14" t="s">
        <v>977</v>
      </c>
      <c r="Q83" s="14" t="s">
        <v>976</v>
      </c>
      <c r="R83" s="14" t="s">
        <v>977</v>
      </c>
      <c r="S83" s="9">
        <v>397700380</v>
      </c>
      <c r="T83" s="9" t="b">
        <v>1</v>
      </c>
      <c r="U83" s="13" t="s">
        <v>1</v>
      </c>
      <c r="V83" s="13" t="b">
        <v>0</v>
      </c>
      <c r="W83" s="13" t="b">
        <v>0</v>
      </c>
      <c r="X83" s="13" t="s">
        <v>1176</v>
      </c>
      <c r="Y83" s="13" t="s">
        <v>1181</v>
      </c>
      <c r="Z83" s="13" t="s">
        <v>1178</v>
      </c>
      <c r="AA83" s="20" t="s">
        <v>1187</v>
      </c>
      <c r="AB83" s="13"/>
      <c r="AC83" s="13"/>
      <c r="AD83" s="13"/>
      <c r="AE83" s="13"/>
      <c r="AF83" s="20"/>
    </row>
    <row r="84" spans="1:32" s="10" customFormat="1" x14ac:dyDescent="0.35">
      <c r="A84" s="9">
        <v>242</v>
      </c>
      <c r="B84" s="9" t="b">
        <v>0</v>
      </c>
      <c r="C84" s="9">
        <v>0</v>
      </c>
      <c r="D84" s="9">
        <v>0</v>
      </c>
      <c r="E84" s="9">
        <v>66</v>
      </c>
      <c r="F84" s="9">
        <v>5</v>
      </c>
      <c r="G84" s="9" t="b">
        <v>0</v>
      </c>
      <c r="H84" s="9">
        <v>75</v>
      </c>
      <c r="I84" s="9"/>
      <c r="J84" s="21">
        <v>66</v>
      </c>
      <c r="K84" s="94"/>
      <c r="L84" s="9" t="s">
        <v>1079</v>
      </c>
      <c r="M84" s="14">
        <v>2</v>
      </c>
      <c r="N84" s="19">
        <v>-2</v>
      </c>
      <c r="O84" s="19">
        <v>-2</v>
      </c>
      <c r="P84" s="14" t="s">
        <v>977</v>
      </c>
      <c r="Q84" s="14" t="s">
        <v>981</v>
      </c>
      <c r="R84" s="14" t="s">
        <v>987</v>
      </c>
      <c r="S84" s="9">
        <v>187400693</v>
      </c>
      <c r="T84" s="9" t="b">
        <v>1</v>
      </c>
      <c r="U84" s="13" t="s">
        <v>689</v>
      </c>
      <c r="V84" s="13" t="b">
        <v>0</v>
      </c>
      <c r="W84" s="13" t="b">
        <v>0</v>
      </c>
      <c r="X84" s="13" t="s">
        <v>1176</v>
      </c>
      <c r="Y84" s="13" t="s">
        <v>1185</v>
      </c>
      <c r="Z84" s="13" t="s">
        <v>1178</v>
      </c>
      <c r="AA84" s="20" t="s">
        <v>1193</v>
      </c>
      <c r="AB84" s="13"/>
      <c r="AC84" s="13"/>
      <c r="AD84" s="13"/>
      <c r="AE84" s="13"/>
      <c r="AF84" s="20"/>
    </row>
    <row r="85" spans="1:32" x14ac:dyDescent="0.35">
      <c r="A85" s="9">
        <v>197</v>
      </c>
      <c r="B85" s="9" t="b">
        <v>0</v>
      </c>
      <c r="C85" s="9">
        <v>0</v>
      </c>
      <c r="D85" s="9">
        <v>0</v>
      </c>
      <c r="E85" s="9">
        <v>66</v>
      </c>
      <c r="F85" s="9">
        <v>1</v>
      </c>
      <c r="G85" s="9" t="b">
        <v>1</v>
      </c>
      <c r="H85" s="9">
        <v>76</v>
      </c>
      <c r="I85" s="9"/>
      <c r="J85" s="21">
        <v>66</v>
      </c>
      <c r="K85" s="94"/>
      <c r="L85" s="9" t="s">
        <v>1021</v>
      </c>
      <c r="M85" s="14">
        <v>2</v>
      </c>
      <c r="N85" s="19">
        <v>-2</v>
      </c>
      <c r="O85" s="19">
        <v>-2</v>
      </c>
      <c r="P85" s="14" t="s">
        <v>977</v>
      </c>
      <c r="Q85" s="14" t="s">
        <v>976</v>
      </c>
      <c r="R85" s="14" t="s">
        <v>987</v>
      </c>
      <c r="S85" s="9">
        <v>1720236881</v>
      </c>
      <c r="T85" s="9" t="b">
        <v>1</v>
      </c>
      <c r="U85" s="13" t="s">
        <v>717</v>
      </c>
      <c r="V85" s="13" t="b">
        <v>0</v>
      </c>
      <c r="W85" s="13" t="b">
        <v>0</v>
      </c>
      <c r="X85" s="13" t="s">
        <v>1176</v>
      </c>
      <c r="Y85" s="13" t="s">
        <v>1185</v>
      </c>
      <c r="Z85" s="13" t="s">
        <v>1178</v>
      </c>
      <c r="AA85" s="20" t="s">
        <v>1193</v>
      </c>
      <c r="AB85" s="13"/>
      <c r="AC85" s="13"/>
      <c r="AD85" s="13"/>
      <c r="AE85" s="13"/>
      <c r="AF85" s="20"/>
    </row>
    <row r="86" spans="1:32" x14ac:dyDescent="0.35">
      <c r="A86" s="9">
        <v>200</v>
      </c>
      <c r="B86" s="9" t="b">
        <v>0</v>
      </c>
      <c r="C86" s="9">
        <v>0</v>
      </c>
      <c r="D86" s="9">
        <v>0</v>
      </c>
      <c r="E86" s="9">
        <v>66</v>
      </c>
      <c r="F86" s="9">
        <v>2</v>
      </c>
      <c r="G86" s="9" t="b">
        <v>1</v>
      </c>
      <c r="H86" s="9">
        <v>77</v>
      </c>
      <c r="I86" s="9"/>
      <c r="J86" s="21">
        <v>66</v>
      </c>
      <c r="K86" s="94"/>
      <c r="L86" s="9" t="s">
        <v>1057</v>
      </c>
      <c r="M86" s="14">
        <v>2</v>
      </c>
      <c r="N86" s="19">
        <v>-2</v>
      </c>
      <c r="O86" s="19">
        <v>-2</v>
      </c>
      <c r="P86" s="14" t="s">
        <v>975</v>
      </c>
      <c r="Q86" s="14" t="s">
        <v>976</v>
      </c>
      <c r="R86" s="14" t="s">
        <v>977</v>
      </c>
      <c r="S86" s="9">
        <v>913323771</v>
      </c>
      <c r="T86" s="9" t="b">
        <v>1</v>
      </c>
      <c r="U86" s="13" t="s">
        <v>681</v>
      </c>
      <c r="V86" s="13" t="b">
        <v>0</v>
      </c>
      <c r="W86" s="13" t="b">
        <v>0</v>
      </c>
      <c r="X86" s="13" t="s">
        <v>1182</v>
      </c>
      <c r="Y86" s="13" t="s">
        <v>1185</v>
      </c>
      <c r="Z86" s="13" t="s">
        <v>1178</v>
      </c>
      <c r="AA86" s="20" t="s">
        <v>1188</v>
      </c>
      <c r="AB86" s="13"/>
      <c r="AC86" s="13"/>
      <c r="AD86" s="13"/>
      <c r="AE86" s="13"/>
      <c r="AF86" s="20"/>
    </row>
    <row r="87" spans="1:32" x14ac:dyDescent="0.35">
      <c r="A87" s="9">
        <v>66</v>
      </c>
      <c r="B87" s="9" t="b">
        <v>0</v>
      </c>
      <c r="C87" s="9">
        <v>0</v>
      </c>
      <c r="D87" s="9">
        <v>0</v>
      </c>
      <c r="E87" s="9">
        <v>66</v>
      </c>
      <c r="F87" s="9">
        <v>3</v>
      </c>
      <c r="G87" s="9" t="b">
        <v>1</v>
      </c>
      <c r="H87" s="9">
        <v>78</v>
      </c>
      <c r="I87" s="9"/>
      <c r="J87" s="21">
        <v>66</v>
      </c>
      <c r="K87" s="94"/>
      <c r="L87" s="9" t="s">
        <v>1045</v>
      </c>
      <c r="M87" s="14">
        <v>2</v>
      </c>
      <c r="N87" s="19">
        <v>-2</v>
      </c>
      <c r="O87" s="19">
        <v>-2</v>
      </c>
      <c r="P87" s="14" t="s">
        <v>975</v>
      </c>
      <c r="Q87" s="14" t="s">
        <v>976</v>
      </c>
      <c r="R87" s="14" t="s">
        <v>977</v>
      </c>
      <c r="S87" s="9">
        <v>1182166614</v>
      </c>
      <c r="T87" s="9" t="b">
        <v>1</v>
      </c>
      <c r="U87" s="13" t="s">
        <v>705</v>
      </c>
      <c r="V87" s="13" t="b">
        <v>0</v>
      </c>
      <c r="W87" s="13" t="b">
        <v>0</v>
      </c>
      <c r="X87" s="13" t="s">
        <v>1194</v>
      </c>
      <c r="Y87" s="13" t="s">
        <v>1181</v>
      </c>
      <c r="Z87" s="13" t="s">
        <v>1178</v>
      </c>
      <c r="AA87" s="20" t="s">
        <v>1188</v>
      </c>
      <c r="AB87" s="13"/>
      <c r="AC87" s="13"/>
      <c r="AD87" s="13"/>
      <c r="AE87" s="13"/>
      <c r="AF87" s="20"/>
    </row>
    <row r="88" spans="1:32" s="10" customFormat="1" x14ac:dyDescent="0.35">
      <c r="A88" s="9">
        <v>75</v>
      </c>
      <c r="B88" s="9" t="b">
        <v>0</v>
      </c>
      <c r="C88" s="9">
        <v>0</v>
      </c>
      <c r="D88" s="9">
        <v>0</v>
      </c>
      <c r="E88" s="9">
        <v>66</v>
      </c>
      <c r="F88" s="9">
        <v>4</v>
      </c>
      <c r="G88" s="9" t="b">
        <v>1</v>
      </c>
      <c r="H88" s="9">
        <v>79</v>
      </c>
      <c r="I88" s="9"/>
      <c r="J88" s="21">
        <v>66</v>
      </c>
      <c r="K88" s="94"/>
      <c r="L88" s="9" t="s">
        <v>1017</v>
      </c>
      <c r="M88" s="14">
        <v>2</v>
      </c>
      <c r="N88" s="19">
        <v>-2</v>
      </c>
      <c r="O88" s="19">
        <v>-2</v>
      </c>
      <c r="P88" s="14" t="s">
        <v>975</v>
      </c>
      <c r="Q88" s="14" t="s">
        <v>976</v>
      </c>
      <c r="R88" s="14" t="s">
        <v>987</v>
      </c>
      <c r="S88" s="9">
        <v>1829549344</v>
      </c>
      <c r="T88" s="9" t="b">
        <v>1</v>
      </c>
      <c r="U88" s="13" t="s">
        <v>693</v>
      </c>
      <c r="V88" s="13" t="b">
        <v>0</v>
      </c>
      <c r="W88" s="13" t="b">
        <v>0</v>
      </c>
      <c r="X88" s="13" t="s">
        <v>1176</v>
      </c>
      <c r="Y88" s="13" t="s">
        <v>1181</v>
      </c>
      <c r="Z88" s="13" t="s">
        <v>1178</v>
      </c>
      <c r="AA88" s="20" t="s">
        <v>1187</v>
      </c>
      <c r="AB88" s="13"/>
      <c r="AC88" s="13"/>
      <c r="AD88" s="13"/>
      <c r="AE88" s="13"/>
      <c r="AF88" s="20"/>
    </row>
    <row r="89" spans="1:32" x14ac:dyDescent="0.35">
      <c r="A89" s="9">
        <v>290</v>
      </c>
      <c r="B89" s="9" t="b">
        <v>0</v>
      </c>
      <c r="C89" s="9">
        <v>0</v>
      </c>
      <c r="D89" s="9">
        <v>0</v>
      </c>
      <c r="E89" s="9">
        <v>66</v>
      </c>
      <c r="F89" s="9">
        <v>5</v>
      </c>
      <c r="G89" s="9" t="b">
        <v>1</v>
      </c>
      <c r="H89" s="9">
        <v>80</v>
      </c>
      <c r="I89" s="9"/>
      <c r="J89" s="21">
        <v>66</v>
      </c>
      <c r="K89" s="94"/>
      <c r="L89" s="9" t="s">
        <v>1010</v>
      </c>
      <c r="M89" s="14">
        <v>2</v>
      </c>
      <c r="N89" s="19">
        <v>-2</v>
      </c>
      <c r="O89" s="19">
        <v>-2</v>
      </c>
      <c r="P89" s="14" t="s">
        <v>975</v>
      </c>
      <c r="Q89" s="14" t="s">
        <v>976</v>
      </c>
      <c r="R89" s="14" t="s">
        <v>977</v>
      </c>
      <c r="S89" s="9">
        <v>2060217058</v>
      </c>
      <c r="T89" s="9" t="b">
        <v>1</v>
      </c>
      <c r="U89" s="13" t="s">
        <v>693</v>
      </c>
      <c r="V89" s="13" t="b">
        <v>0</v>
      </c>
      <c r="W89" s="13" t="b">
        <v>0</v>
      </c>
      <c r="X89" s="13" t="s">
        <v>1176</v>
      </c>
      <c r="Y89" s="13" t="s">
        <v>1181</v>
      </c>
      <c r="Z89" s="13" t="s">
        <v>1178</v>
      </c>
      <c r="AA89" s="20" t="s">
        <v>1187</v>
      </c>
      <c r="AB89" s="13"/>
      <c r="AC89" s="13"/>
      <c r="AD89" s="13"/>
      <c r="AE89" s="13"/>
      <c r="AF89" s="20"/>
    </row>
    <row r="90" spans="1:32" s="10" customFormat="1" x14ac:dyDescent="0.35">
      <c r="A90" s="9">
        <v>296</v>
      </c>
      <c r="B90" s="9" t="b">
        <v>0</v>
      </c>
      <c r="C90" s="9">
        <v>0</v>
      </c>
      <c r="D90" s="9">
        <v>0</v>
      </c>
      <c r="E90" s="9">
        <v>66</v>
      </c>
      <c r="F90" s="9">
        <v>1</v>
      </c>
      <c r="G90" s="9" t="b">
        <v>0</v>
      </c>
      <c r="H90" s="9">
        <v>81</v>
      </c>
      <c r="I90" s="9"/>
      <c r="J90" s="21">
        <v>66</v>
      </c>
      <c r="K90" s="94"/>
      <c r="L90" s="9" t="s">
        <v>1042</v>
      </c>
      <c r="M90" s="14">
        <v>2</v>
      </c>
      <c r="N90" s="19">
        <v>-2</v>
      </c>
      <c r="O90" s="19">
        <v>-2</v>
      </c>
      <c r="P90" s="14" t="s">
        <v>977</v>
      </c>
      <c r="Q90" s="14" t="s">
        <v>976</v>
      </c>
      <c r="R90" s="14" t="s">
        <v>977</v>
      </c>
      <c r="S90" s="9">
        <v>1248997895</v>
      </c>
      <c r="T90" s="9" t="b">
        <v>1</v>
      </c>
      <c r="U90" s="13" t="s">
        <v>705</v>
      </c>
      <c r="V90" s="13" t="b">
        <v>0</v>
      </c>
      <c r="W90" s="13" t="b">
        <v>0</v>
      </c>
      <c r="X90" s="13" t="s">
        <v>1176</v>
      </c>
      <c r="Y90" s="13" t="s">
        <v>1181</v>
      </c>
      <c r="Z90" s="13" t="s">
        <v>1178</v>
      </c>
      <c r="AA90" s="20" t="s">
        <v>1187</v>
      </c>
      <c r="AB90" s="13"/>
      <c r="AC90" s="13"/>
      <c r="AD90" s="13"/>
      <c r="AE90" s="13"/>
      <c r="AF90" s="20"/>
    </row>
    <row r="91" spans="1:32" x14ac:dyDescent="0.35">
      <c r="A91" s="9">
        <v>189</v>
      </c>
      <c r="B91" s="9" t="b">
        <v>1</v>
      </c>
      <c r="C91" s="9">
        <v>0</v>
      </c>
      <c r="D91" s="9">
        <v>0</v>
      </c>
      <c r="E91" s="9">
        <v>66</v>
      </c>
      <c r="F91" s="9">
        <v>2</v>
      </c>
      <c r="G91" s="9" t="b">
        <v>0</v>
      </c>
      <c r="H91" s="9">
        <v>82</v>
      </c>
      <c r="I91" s="9"/>
      <c r="J91" s="21">
        <v>66</v>
      </c>
      <c r="K91" s="94"/>
      <c r="L91" s="9" t="s">
        <v>1074</v>
      </c>
      <c r="M91" s="14">
        <v>2</v>
      </c>
      <c r="N91" s="19">
        <v>-2</v>
      </c>
      <c r="O91" s="19">
        <v>-2</v>
      </c>
      <c r="P91" s="14" t="s">
        <v>975</v>
      </c>
      <c r="Q91" s="14" t="s">
        <v>981</v>
      </c>
      <c r="R91" s="14" t="s">
        <v>987</v>
      </c>
      <c r="S91" s="9">
        <v>337477124</v>
      </c>
      <c r="T91" s="9" t="b">
        <v>1</v>
      </c>
      <c r="U91" s="13" t="s">
        <v>693</v>
      </c>
      <c r="V91" s="13" t="b">
        <v>0</v>
      </c>
      <c r="W91" s="13" t="b">
        <v>0</v>
      </c>
      <c r="X91" s="13" t="s">
        <v>1176</v>
      </c>
      <c r="Y91" s="13" t="s">
        <v>1181</v>
      </c>
      <c r="Z91" s="13" t="s">
        <v>1178</v>
      </c>
      <c r="AA91" s="20" t="s">
        <v>1187</v>
      </c>
      <c r="AB91" s="13"/>
      <c r="AC91" s="13"/>
      <c r="AD91" s="13"/>
      <c r="AE91" s="13"/>
      <c r="AF91" s="20"/>
    </row>
    <row r="92" spans="1:32" x14ac:dyDescent="0.35">
      <c r="A92" s="9">
        <v>307</v>
      </c>
      <c r="B92" s="9" t="b">
        <v>0</v>
      </c>
      <c r="C92" s="9">
        <v>0</v>
      </c>
      <c r="D92" s="9">
        <v>0</v>
      </c>
      <c r="E92" s="9">
        <v>66</v>
      </c>
      <c r="F92" s="9">
        <v>3</v>
      </c>
      <c r="G92" s="9" t="b">
        <v>0</v>
      </c>
      <c r="H92" s="9">
        <v>83</v>
      </c>
      <c r="I92" s="9"/>
      <c r="J92" s="21">
        <v>66</v>
      </c>
      <c r="K92" s="94"/>
      <c r="L92" s="9" t="s">
        <v>1030</v>
      </c>
      <c r="M92" s="14">
        <v>2</v>
      </c>
      <c r="N92" s="19">
        <v>-2</v>
      </c>
      <c r="O92" s="19">
        <v>-2</v>
      </c>
      <c r="P92" s="14" t="s">
        <v>975</v>
      </c>
      <c r="Q92" s="14" t="s">
        <v>976</v>
      </c>
      <c r="R92" s="14" t="s">
        <v>977</v>
      </c>
      <c r="S92" s="9">
        <v>1518786310</v>
      </c>
      <c r="T92" s="9" t="b">
        <v>1</v>
      </c>
      <c r="U92" s="13" t="s">
        <v>693</v>
      </c>
      <c r="V92" s="13" t="b">
        <v>0</v>
      </c>
      <c r="W92" s="13" t="b">
        <v>0</v>
      </c>
      <c r="X92" s="13" t="s">
        <v>1176</v>
      </c>
      <c r="Y92" s="13" t="s">
        <v>1181</v>
      </c>
      <c r="Z92" s="13" t="s">
        <v>1178</v>
      </c>
      <c r="AA92" s="20" t="s">
        <v>1187</v>
      </c>
      <c r="AB92" s="13"/>
      <c r="AC92" s="13"/>
      <c r="AD92" s="13"/>
      <c r="AE92" s="13"/>
      <c r="AF92" s="20"/>
    </row>
    <row r="93" spans="1:32" x14ac:dyDescent="0.35">
      <c r="A93" s="9">
        <v>312</v>
      </c>
      <c r="B93" s="9" t="b">
        <v>0</v>
      </c>
      <c r="C93" s="9">
        <v>0</v>
      </c>
      <c r="D93" s="9">
        <v>0</v>
      </c>
      <c r="E93" s="9">
        <v>66</v>
      </c>
      <c r="F93" s="9">
        <v>4</v>
      </c>
      <c r="G93" s="9" t="b">
        <v>0</v>
      </c>
      <c r="H93" s="9">
        <v>84</v>
      </c>
      <c r="I93" s="9"/>
      <c r="J93" s="21">
        <v>66</v>
      </c>
      <c r="K93" s="94"/>
      <c r="L93" s="9" t="s">
        <v>1028</v>
      </c>
      <c r="M93" s="14">
        <v>2</v>
      </c>
      <c r="N93" s="19">
        <v>-2</v>
      </c>
      <c r="O93" s="19">
        <v>-2</v>
      </c>
      <c r="P93" s="14" t="s">
        <v>977</v>
      </c>
      <c r="Q93" s="14" t="s">
        <v>981</v>
      </c>
      <c r="R93" s="14" t="s">
        <v>979</v>
      </c>
      <c r="S93" s="9">
        <v>1544105345</v>
      </c>
      <c r="T93" s="9" t="b">
        <v>1</v>
      </c>
      <c r="U93" s="13" t="s">
        <v>713</v>
      </c>
      <c r="V93" s="13" t="b">
        <v>0</v>
      </c>
      <c r="W93" s="13" t="b">
        <v>0</v>
      </c>
      <c r="X93" s="13" t="s">
        <v>1176</v>
      </c>
      <c r="Y93" s="13" t="s">
        <v>1181</v>
      </c>
      <c r="Z93" s="13" t="s">
        <v>1178</v>
      </c>
      <c r="AA93" s="20" t="s">
        <v>1187</v>
      </c>
      <c r="AB93" s="13"/>
      <c r="AC93" s="13"/>
      <c r="AD93" s="13"/>
      <c r="AE93" s="13"/>
      <c r="AF93" s="20"/>
    </row>
    <row r="94" spans="1:32" x14ac:dyDescent="0.35">
      <c r="A94" s="9">
        <v>276</v>
      </c>
      <c r="B94" s="9" t="b">
        <v>0</v>
      </c>
      <c r="C94" s="9">
        <v>0</v>
      </c>
      <c r="D94" s="9">
        <v>0</v>
      </c>
      <c r="E94" s="9">
        <v>66</v>
      </c>
      <c r="F94" s="9">
        <v>5</v>
      </c>
      <c r="G94" s="9" t="b">
        <v>0</v>
      </c>
      <c r="H94" s="9">
        <v>85</v>
      </c>
      <c r="I94" s="9"/>
      <c r="J94" s="21">
        <v>66</v>
      </c>
      <c r="K94" s="94"/>
      <c r="L94" s="9" t="s">
        <v>1084</v>
      </c>
      <c r="M94" s="14">
        <v>1</v>
      </c>
      <c r="N94" s="19">
        <v>-2</v>
      </c>
      <c r="O94" s="19">
        <v>-2</v>
      </c>
      <c r="P94" s="14" t="s">
        <v>975</v>
      </c>
      <c r="Q94" s="14" t="s">
        <v>981</v>
      </c>
      <c r="R94" s="14" t="s">
        <v>977</v>
      </c>
      <c r="S94" s="9">
        <v>2087295894</v>
      </c>
      <c r="T94" s="9" t="b">
        <v>1</v>
      </c>
      <c r="U94" s="13" t="s">
        <v>713</v>
      </c>
      <c r="V94" s="13" t="b">
        <v>0</v>
      </c>
      <c r="W94" s="13" t="b">
        <v>0</v>
      </c>
      <c r="X94" s="13" t="s">
        <v>1180</v>
      </c>
      <c r="Y94" s="13" t="s">
        <v>1181</v>
      </c>
      <c r="Z94" s="13" t="s">
        <v>1189</v>
      </c>
      <c r="AA94" s="20" t="s">
        <v>1179</v>
      </c>
      <c r="AB94" s="13"/>
      <c r="AC94" s="13"/>
      <c r="AD94" s="13"/>
      <c r="AE94" s="13"/>
      <c r="AF94" s="20"/>
    </row>
    <row r="95" spans="1:32" s="10" customFormat="1" x14ac:dyDescent="0.35">
      <c r="A95" s="9">
        <v>99</v>
      </c>
      <c r="B95" s="9" t="b">
        <v>1</v>
      </c>
      <c r="C95" s="9">
        <v>0</v>
      </c>
      <c r="D95" s="9">
        <v>0</v>
      </c>
      <c r="E95" s="9">
        <v>66</v>
      </c>
      <c r="F95" s="9">
        <v>1</v>
      </c>
      <c r="G95" s="9" t="b">
        <v>1</v>
      </c>
      <c r="H95" s="9">
        <v>86</v>
      </c>
      <c r="I95" s="9"/>
      <c r="J95" s="21">
        <v>66</v>
      </c>
      <c r="K95" s="94"/>
      <c r="L95" s="9" t="s">
        <v>1129</v>
      </c>
      <c r="M95" s="14">
        <v>1</v>
      </c>
      <c r="N95" s="19">
        <v>-2</v>
      </c>
      <c r="O95" s="19">
        <v>-2</v>
      </c>
      <c r="P95" s="14" t="s">
        <v>977</v>
      </c>
      <c r="Q95" s="14" t="s">
        <v>976</v>
      </c>
      <c r="R95" s="14" t="s">
        <v>977</v>
      </c>
      <c r="S95" s="9">
        <v>47913130</v>
      </c>
      <c r="T95" s="9" t="b">
        <v>1</v>
      </c>
      <c r="U95" s="13" t="s">
        <v>665</v>
      </c>
      <c r="V95" s="13" t="b">
        <v>0</v>
      </c>
      <c r="W95" s="13" t="b">
        <v>0</v>
      </c>
      <c r="X95" s="13" t="s">
        <v>1180</v>
      </c>
      <c r="Y95" s="13" t="s">
        <v>1181</v>
      </c>
      <c r="Z95" s="13" t="s">
        <v>1189</v>
      </c>
      <c r="AA95" s="20" t="s">
        <v>1179</v>
      </c>
      <c r="AB95" s="13"/>
      <c r="AC95" s="13"/>
      <c r="AD95" s="13"/>
      <c r="AE95" s="13"/>
      <c r="AF95" s="20"/>
    </row>
    <row r="96" spans="1:32" x14ac:dyDescent="0.35">
      <c r="A96" s="9">
        <v>112</v>
      </c>
      <c r="B96" s="9" t="b">
        <v>0</v>
      </c>
      <c r="C96" s="9">
        <v>0</v>
      </c>
      <c r="D96" s="9">
        <v>0</v>
      </c>
      <c r="E96" s="9">
        <v>66</v>
      </c>
      <c r="F96" s="9">
        <v>2</v>
      </c>
      <c r="G96" s="9" t="b">
        <v>1</v>
      </c>
      <c r="H96" s="9">
        <v>87</v>
      </c>
      <c r="I96" s="9"/>
      <c r="J96" s="21">
        <v>66</v>
      </c>
      <c r="K96" s="94"/>
      <c r="L96" s="9" t="s">
        <v>1063</v>
      </c>
      <c r="M96" s="14">
        <v>2</v>
      </c>
      <c r="N96" s="19">
        <v>-2</v>
      </c>
      <c r="O96" s="19">
        <v>-2</v>
      </c>
      <c r="P96" s="14" t="s">
        <v>975</v>
      </c>
      <c r="Q96" s="14" t="s">
        <v>976</v>
      </c>
      <c r="R96" s="14" t="s">
        <v>987</v>
      </c>
      <c r="S96" s="9">
        <v>751327935</v>
      </c>
      <c r="T96" s="9" t="b">
        <v>1</v>
      </c>
      <c r="U96" s="13" t="s">
        <v>693</v>
      </c>
      <c r="V96" s="13" t="b">
        <v>0</v>
      </c>
      <c r="W96" s="13" t="b">
        <v>0</v>
      </c>
      <c r="X96" s="13" t="s">
        <v>1176</v>
      </c>
      <c r="Y96" s="13" t="s">
        <v>1181</v>
      </c>
      <c r="Z96" s="13" t="s">
        <v>1178</v>
      </c>
      <c r="AA96" s="20" t="s">
        <v>1187</v>
      </c>
      <c r="AB96" s="13"/>
      <c r="AC96" s="13"/>
      <c r="AD96" s="13"/>
      <c r="AE96" s="13"/>
      <c r="AF96" s="20"/>
    </row>
    <row r="97" spans="1:32" x14ac:dyDescent="0.35">
      <c r="A97" s="9">
        <v>63</v>
      </c>
      <c r="B97" s="9" t="b">
        <v>0</v>
      </c>
      <c r="C97" s="9">
        <v>0</v>
      </c>
      <c r="D97" s="9">
        <v>0</v>
      </c>
      <c r="E97" s="9">
        <v>66</v>
      </c>
      <c r="F97" s="9">
        <v>3</v>
      </c>
      <c r="G97" s="9" t="b">
        <v>1</v>
      </c>
      <c r="H97" s="9">
        <v>88</v>
      </c>
      <c r="I97" s="9"/>
      <c r="J97" s="21">
        <v>66</v>
      </c>
      <c r="K97" s="94"/>
      <c r="L97" s="9" t="s">
        <v>1080</v>
      </c>
      <c r="M97" s="14">
        <v>2</v>
      </c>
      <c r="N97" s="19">
        <v>-2</v>
      </c>
      <c r="O97" s="19">
        <v>-2</v>
      </c>
      <c r="P97" s="14" t="s">
        <v>975</v>
      </c>
      <c r="Q97" s="14" t="s">
        <v>976</v>
      </c>
      <c r="R97" s="14" t="s">
        <v>977</v>
      </c>
      <c r="S97" s="9">
        <v>96839464</v>
      </c>
      <c r="T97" s="9" t="b">
        <v>1</v>
      </c>
      <c r="U97" s="13" t="s">
        <v>697</v>
      </c>
      <c r="V97" s="13" t="b">
        <v>0</v>
      </c>
      <c r="W97" s="13" t="b">
        <v>1</v>
      </c>
      <c r="X97" s="13" t="s">
        <v>1176</v>
      </c>
      <c r="Y97" s="13" t="s">
        <v>1181</v>
      </c>
      <c r="Z97" s="13" t="s">
        <v>1178</v>
      </c>
      <c r="AA97" s="20" t="s">
        <v>1187</v>
      </c>
      <c r="AB97" s="13"/>
      <c r="AC97" s="13"/>
      <c r="AD97" s="13"/>
      <c r="AE97" s="13"/>
      <c r="AF97" s="20"/>
    </row>
    <row r="98" spans="1:32" x14ac:dyDescent="0.35">
      <c r="A98" s="9">
        <v>108</v>
      </c>
      <c r="B98" s="9" t="b">
        <v>0</v>
      </c>
      <c r="C98" s="9">
        <v>0</v>
      </c>
      <c r="D98" s="9">
        <v>0</v>
      </c>
      <c r="E98" s="9">
        <v>66</v>
      </c>
      <c r="F98" s="9">
        <v>4</v>
      </c>
      <c r="G98" s="9" t="b">
        <v>1</v>
      </c>
      <c r="H98" s="9">
        <v>89</v>
      </c>
      <c r="I98" s="9"/>
      <c r="J98" s="21">
        <v>66</v>
      </c>
      <c r="K98" s="94"/>
      <c r="L98" s="9" t="s">
        <v>1027</v>
      </c>
      <c r="M98" s="14">
        <v>2</v>
      </c>
      <c r="N98" s="19">
        <v>-2</v>
      </c>
      <c r="O98" s="19">
        <v>-2</v>
      </c>
      <c r="P98" s="14" t="s">
        <v>975</v>
      </c>
      <c r="Q98" s="14" t="s">
        <v>981</v>
      </c>
      <c r="R98" s="14" t="s">
        <v>977</v>
      </c>
      <c r="S98" s="9">
        <v>1568381259</v>
      </c>
      <c r="T98" s="9" t="b">
        <v>1</v>
      </c>
      <c r="U98" s="13" t="s">
        <v>681</v>
      </c>
      <c r="V98" s="13" t="b">
        <v>0</v>
      </c>
      <c r="W98" s="13" t="b">
        <v>0</v>
      </c>
      <c r="X98" s="13" t="s">
        <v>1176</v>
      </c>
      <c r="Y98" s="13" t="s">
        <v>1181</v>
      </c>
      <c r="Z98" s="13" t="s">
        <v>1178</v>
      </c>
      <c r="AA98" s="20" t="s">
        <v>1187</v>
      </c>
      <c r="AB98" s="13"/>
      <c r="AC98" s="13"/>
      <c r="AD98" s="13"/>
      <c r="AE98" s="13"/>
      <c r="AF98" s="20"/>
    </row>
    <row r="99" spans="1:32" x14ac:dyDescent="0.35">
      <c r="A99" s="9">
        <v>115</v>
      </c>
      <c r="B99" s="9" t="b">
        <v>0</v>
      </c>
      <c r="C99" s="9">
        <v>0</v>
      </c>
      <c r="D99" s="9">
        <v>0</v>
      </c>
      <c r="E99" s="9">
        <v>66</v>
      </c>
      <c r="F99" s="9">
        <v>5</v>
      </c>
      <c r="G99" s="9" t="b">
        <v>1</v>
      </c>
      <c r="H99" s="9">
        <v>90</v>
      </c>
      <c r="I99" s="9"/>
      <c r="J99" s="21">
        <v>66</v>
      </c>
      <c r="K99" s="94"/>
      <c r="L99" s="9" t="s">
        <v>1041</v>
      </c>
      <c r="M99" s="14">
        <v>2</v>
      </c>
      <c r="N99" s="19">
        <v>-2</v>
      </c>
      <c r="O99" s="19">
        <v>-2</v>
      </c>
      <c r="P99" s="14" t="s">
        <v>977</v>
      </c>
      <c r="Q99" s="14" t="s">
        <v>981</v>
      </c>
      <c r="R99" s="14" t="s">
        <v>977</v>
      </c>
      <c r="S99" s="9">
        <v>1262346334</v>
      </c>
      <c r="T99" s="9" t="b">
        <v>1</v>
      </c>
      <c r="U99" s="13" t="s">
        <v>693</v>
      </c>
      <c r="V99" s="13" t="b">
        <v>0</v>
      </c>
      <c r="W99" s="13" t="b">
        <v>0</v>
      </c>
      <c r="X99" s="13" t="s">
        <v>1176</v>
      </c>
      <c r="Y99" s="13" t="s">
        <v>1181</v>
      </c>
      <c r="Z99" s="13" t="s">
        <v>1178</v>
      </c>
      <c r="AA99" s="20" t="s">
        <v>1187</v>
      </c>
      <c r="AB99" s="13"/>
      <c r="AC99" s="13"/>
      <c r="AD99" s="13"/>
      <c r="AE99" s="13"/>
      <c r="AF99" s="20"/>
    </row>
    <row r="100" spans="1:32" x14ac:dyDescent="0.35">
      <c r="A100" s="9">
        <v>114</v>
      </c>
      <c r="B100" s="9" t="b">
        <v>0</v>
      </c>
      <c r="C100" s="9">
        <v>0</v>
      </c>
      <c r="D100" s="9">
        <v>0</v>
      </c>
      <c r="E100" s="9">
        <v>66</v>
      </c>
      <c r="F100" s="9">
        <v>1</v>
      </c>
      <c r="G100" s="9" t="b">
        <v>0</v>
      </c>
      <c r="H100" s="9">
        <v>91</v>
      </c>
      <c r="I100" s="9"/>
      <c r="J100" s="21">
        <v>66</v>
      </c>
      <c r="K100" s="94"/>
      <c r="L100" s="9" t="s">
        <v>1014</v>
      </c>
      <c r="M100" s="14">
        <v>2</v>
      </c>
      <c r="N100" s="19">
        <v>-2</v>
      </c>
      <c r="O100" s="19">
        <v>-2</v>
      </c>
      <c r="P100" s="14" t="s">
        <v>975</v>
      </c>
      <c r="Q100" s="14" t="s">
        <v>981</v>
      </c>
      <c r="R100" s="14" t="s">
        <v>977</v>
      </c>
      <c r="S100" s="9">
        <v>1958051426</v>
      </c>
      <c r="T100" s="9" t="b">
        <v>1</v>
      </c>
      <c r="U100" s="13" t="s">
        <v>701</v>
      </c>
      <c r="V100" s="13" t="b">
        <v>0</v>
      </c>
      <c r="W100" s="13" t="b">
        <v>0</v>
      </c>
      <c r="X100" s="13" t="s">
        <v>1176</v>
      </c>
      <c r="Y100" s="13" t="s">
        <v>1181</v>
      </c>
      <c r="Z100" s="13" t="s">
        <v>1178</v>
      </c>
      <c r="AA100" s="20" t="s">
        <v>1187</v>
      </c>
      <c r="AB100" s="13"/>
      <c r="AC100" s="13"/>
      <c r="AD100" s="13"/>
      <c r="AE100" s="13"/>
      <c r="AF100" s="20"/>
    </row>
    <row r="101" spans="1:32" x14ac:dyDescent="0.35">
      <c r="A101" s="9">
        <v>148</v>
      </c>
      <c r="B101" s="9" t="b">
        <v>1</v>
      </c>
      <c r="C101" s="9">
        <v>0</v>
      </c>
      <c r="D101" s="9">
        <v>0</v>
      </c>
      <c r="E101" s="9">
        <v>66</v>
      </c>
      <c r="F101" s="9">
        <v>2</v>
      </c>
      <c r="G101" s="9" t="b">
        <v>0</v>
      </c>
      <c r="H101" s="9">
        <v>92</v>
      </c>
      <c r="I101" s="9"/>
      <c r="J101" s="21">
        <v>66</v>
      </c>
      <c r="K101" s="94"/>
      <c r="L101" s="9" t="s">
        <v>1062</v>
      </c>
      <c r="M101" s="14">
        <v>2</v>
      </c>
      <c r="N101" s="19">
        <v>-2</v>
      </c>
      <c r="O101" s="19">
        <v>-2</v>
      </c>
      <c r="P101" s="14" t="s">
        <v>975</v>
      </c>
      <c r="Q101" s="14" t="s">
        <v>976</v>
      </c>
      <c r="R101" s="14" t="s">
        <v>977</v>
      </c>
      <c r="S101" s="9">
        <v>819418559</v>
      </c>
      <c r="T101" s="9" t="b">
        <v>1</v>
      </c>
      <c r="U101" s="13" t="s">
        <v>717</v>
      </c>
      <c r="V101" s="13" t="b">
        <v>0</v>
      </c>
      <c r="W101" s="13" t="b">
        <v>0</v>
      </c>
      <c r="X101" s="13" t="s">
        <v>1182</v>
      </c>
      <c r="Y101" s="13" t="s">
        <v>1185</v>
      </c>
      <c r="Z101" s="13" t="s">
        <v>1173</v>
      </c>
      <c r="AA101" s="20" t="s">
        <v>1175</v>
      </c>
      <c r="AB101" s="13"/>
      <c r="AC101" s="13"/>
      <c r="AD101" s="13"/>
      <c r="AE101" s="13"/>
      <c r="AF101" s="20"/>
    </row>
    <row r="102" spans="1:32" x14ac:dyDescent="0.35">
      <c r="A102" s="9">
        <v>219</v>
      </c>
      <c r="B102" s="9" t="b">
        <v>0</v>
      </c>
      <c r="C102" s="9">
        <v>0</v>
      </c>
      <c r="D102" s="9">
        <v>0</v>
      </c>
      <c r="E102" s="9">
        <v>66</v>
      </c>
      <c r="F102" s="9">
        <v>3</v>
      </c>
      <c r="G102" s="9" t="b">
        <v>0</v>
      </c>
      <c r="H102" s="9">
        <v>93</v>
      </c>
      <c r="I102" s="9"/>
      <c r="J102" s="21">
        <v>66</v>
      </c>
      <c r="K102" s="94"/>
      <c r="L102" s="9" t="s">
        <v>1024</v>
      </c>
      <c r="M102" s="14">
        <v>2</v>
      </c>
      <c r="N102" s="19">
        <v>-2</v>
      </c>
      <c r="O102" s="19">
        <v>-2</v>
      </c>
      <c r="P102" s="14" t="s">
        <v>975</v>
      </c>
      <c r="Q102" s="14" t="s">
        <v>976</v>
      </c>
      <c r="R102" s="14" t="s">
        <v>977</v>
      </c>
      <c r="S102" s="9">
        <v>1664475955</v>
      </c>
      <c r="T102" s="9" t="b">
        <v>1</v>
      </c>
      <c r="U102" s="13" t="s">
        <v>701</v>
      </c>
      <c r="V102" s="13" t="b">
        <v>0</v>
      </c>
      <c r="W102" s="13" t="b">
        <v>0</v>
      </c>
      <c r="X102" s="13" t="s">
        <v>1167</v>
      </c>
      <c r="Y102" s="13" t="s">
        <v>1181</v>
      </c>
      <c r="Z102" s="13" t="s">
        <v>1173</v>
      </c>
      <c r="AA102" s="20" t="s">
        <v>1187</v>
      </c>
      <c r="AB102" s="13"/>
      <c r="AC102" s="13"/>
      <c r="AD102" s="13"/>
      <c r="AE102" s="13"/>
      <c r="AF102" s="20"/>
    </row>
    <row r="103" spans="1:32" x14ac:dyDescent="0.35">
      <c r="A103" s="9">
        <v>291</v>
      </c>
      <c r="B103" s="9" t="b">
        <v>1</v>
      </c>
      <c r="C103" s="9">
        <v>0</v>
      </c>
      <c r="D103" s="9">
        <v>0</v>
      </c>
      <c r="E103" s="9">
        <v>66</v>
      </c>
      <c r="F103" s="9">
        <v>4</v>
      </c>
      <c r="G103" s="9" t="b">
        <v>0</v>
      </c>
      <c r="H103" s="9">
        <v>94</v>
      </c>
      <c r="I103" s="9"/>
      <c r="J103" s="21">
        <v>66</v>
      </c>
      <c r="K103" s="94"/>
      <c r="L103" s="9" t="s">
        <v>1047</v>
      </c>
      <c r="M103" s="14">
        <v>2</v>
      </c>
      <c r="N103" s="19">
        <v>-2</v>
      </c>
      <c r="O103" s="19">
        <v>-2</v>
      </c>
      <c r="P103" s="14" t="s">
        <v>977</v>
      </c>
      <c r="Q103" s="14" t="s">
        <v>981</v>
      </c>
      <c r="R103" s="14" t="s">
        <v>977</v>
      </c>
      <c r="S103" s="9">
        <v>1076001584</v>
      </c>
      <c r="T103" s="9" t="b">
        <v>1</v>
      </c>
      <c r="U103" s="13" t="s">
        <v>681</v>
      </c>
      <c r="V103" s="13" t="b">
        <v>0</v>
      </c>
      <c r="W103" s="13" t="b">
        <v>0</v>
      </c>
      <c r="X103" s="13" t="s">
        <v>1176</v>
      </c>
      <c r="Y103" s="13" t="s">
        <v>1181</v>
      </c>
      <c r="Z103" s="13" t="s">
        <v>1178</v>
      </c>
      <c r="AA103" s="20" t="s">
        <v>1187</v>
      </c>
      <c r="AB103" s="13"/>
      <c r="AC103" s="13"/>
      <c r="AD103" s="13"/>
      <c r="AE103" s="13"/>
      <c r="AF103" s="20"/>
    </row>
    <row r="104" spans="1:32" x14ac:dyDescent="0.35">
      <c r="A104" s="9">
        <v>89</v>
      </c>
      <c r="B104" s="9" t="b">
        <v>0</v>
      </c>
      <c r="C104" s="9">
        <v>0</v>
      </c>
      <c r="D104" s="9">
        <v>0</v>
      </c>
      <c r="E104" s="9">
        <v>66</v>
      </c>
      <c r="F104" s="9">
        <v>5</v>
      </c>
      <c r="G104" s="9" t="b">
        <v>0</v>
      </c>
      <c r="H104" s="9">
        <v>95</v>
      </c>
      <c r="I104" s="9"/>
      <c r="J104" s="21">
        <v>66</v>
      </c>
      <c r="K104" s="94"/>
      <c r="L104" s="9" t="s">
        <v>1013</v>
      </c>
      <c r="M104" s="14">
        <v>2</v>
      </c>
      <c r="N104" s="19">
        <v>-2</v>
      </c>
      <c r="O104" s="19">
        <v>-2</v>
      </c>
      <c r="P104" s="14" t="s">
        <v>977</v>
      </c>
      <c r="Q104" s="14" t="s">
        <v>976</v>
      </c>
      <c r="R104" s="14" t="s">
        <v>977</v>
      </c>
      <c r="S104" s="9">
        <v>1968838732</v>
      </c>
      <c r="T104" s="9" t="b">
        <v>1</v>
      </c>
      <c r="U104" s="13" t="s">
        <v>724</v>
      </c>
      <c r="V104" s="13" t="b">
        <v>0</v>
      </c>
      <c r="W104" s="13" t="b">
        <v>0</v>
      </c>
      <c r="X104" s="13" t="s">
        <v>1182</v>
      </c>
      <c r="Y104" s="13" t="s">
        <v>1185</v>
      </c>
      <c r="Z104" s="13" t="s">
        <v>1178</v>
      </c>
      <c r="AA104" s="20" t="s">
        <v>1188</v>
      </c>
      <c r="AB104" s="13"/>
      <c r="AC104" s="13"/>
      <c r="AD104" s="13"/>
      <c r="AE104" s="13"/>
      <c r="AF104" s="20"/>
    </row>
    <row r="105" spans="1:32" x14ac:dyDescent="0.35">
      <c r="A105" s="9">
        <v>22</v>
      </c>
      <c r="B105" s="9" t="b">
        <v>0</v>
      </c>
      <c r="C105" s="9">
        <v>0</v>
      </c>
      <c r="D105" s="9">
        <v>0</v>
      </c>
      <c r="E105" s="9">
        <v>66</v>
      </c>
      <c r="F105" s="9">
        <v>1</v>
      </c>
      <c r="G105" s="9" t="b">
        <v>1</v>
      </c>
      <c r="H105" s="9">
        <v>96</v>
      </c>
      <c r="I105" s="9"/>
      <c r="J105" s="21">
        <v>66</v>
      </c>
      <c r="K105" s="94"/>
      <c r="L105" s="9" t="s">
        <v>1076</v>
      </c>
      <c r="M105" s="14">
        <v>2</v>
      </c>
      <c r="N105" s="19">
        <v>-2</v>
      </c>
      <c r="O105" s="19">
        <v>-2</v>
      </c>
      <c r="P105" s="14" t="s">
        <v>975</v>
      </c>
      <c r="Q105" s="14" t="s">
        <v>976</v>
      </c>
      <c r="R105" s="14" t="s">
        <v>977</v>
      </c>
      <c r="S105" s="9">
        <v>255525967</v>
      </c>
      <c r="T105" s="9" t="b">
        <v>1</v>
      </c>
      <c r="U105" s="13" t="s">
        <v>1</v>
      </c>
      <c r="V105" s="13" t="b">
        <v>0</v>
      </c>
      <c r="W105" s="13" t="b">
        <v>0</v>
      </c>
      <c r="X105" s="13" t="s">
        <v>1176</v>
      </c>
      <c r="Y105" s="13" t="s">
        <v>1181</v>
      </c>
      <c r="Z105" s="13" t="s">
        <v>1178</v>
      </c>
      <c r="AA105" s="20" t="s">
        <v>1187</v>
      </c>
      <c r="AB105" s="13"/>
      <c r="AC105" s="13"/>
      <c r="AD105" s="13"/>
      <c r="AE105" s="13"/>
      <c r="AF105" s="20"/>
    </row>
    <row r="106" spans="1:32" x14ac:dyDescent="0.35">
      <c r="A106" s="9">
        <v>113</v>
      </c>
      <c r="B106" s="9" t="b">
        <v>0</v>
      </c>
      <c r="C106" s="9">
        <v>0</v>
      </c>
      <c r="D106" s="9">
        <v>0</v>
      </c>
      <c r="E106" s="9">
        <v>66</v>
      </c>
      <c r="F106" s="9">
        <v>2</v>
      </c>
      <c r="G106" s="9" t="b">
        <v>1</v>
      </c>
      <c r="H106" s="9">
        <v>97</v>
      </c>
      <c r="I106" s="9"/>
      <c r="J106" s="21">
        <v>66</v>
      </c>
      <c r="K106" s="94"/>
      <c r="L106" s="9" t="s">
        <v>1048</v>
      </c>
      <c r="M106" s="14">
        <v>2</v>
      </c>
      <c r="N106" s="19">
        <v>-2</v>
      </c>
      <c r="O106" s="19">
        <v>-2</v>
      </c>
      <c r="P106" s="14" t="s">
        <v>975</v>
      </c>
      <c r="Q106" s="14" t="s">
        <v>976</v>
      </c>
      <c r="R106" s="14" t="s">
        <v>977</v>
      </c>
      <c r="S106" s="9">
        <v>1018780039</v>
      </c>
      <c r="T106" s="9" t="b">
        <v>1</v>
      </c>
      <c r="U106" s="13" t="s">
        <v>693</v>
      </c>
      <c r="V106" s="13" t="b">
        <v>0</v>
      </c>
      <c r="W106" s="13" t="b">
        <v>0</v>
      </c>
      <c r="X106" s="13" t="s">
        <v>1167</v>
      </c>
      <c r="Y106" s="13" t="s">
        <v>1185</v>
      </c>
      <c r="Z106" s="13" t="s">
        <v>1173</v>
      </c>
      <c r="AA106" s="20" t="s">
        <v>1193</v>
      </c>
      <c r="AB106" s="13"/>
      <c r="AC106" s="13"/>
      <c r="AD106" s="13"/>
      <c r="AE106" s="13"/>
      <c r="AF106" s="20"/>
    </row>
    <row r="107" spans="1:32" x14ac:dyDescent="0.35">
      <c r="A107" s="9">
        <v>150</v>
      </c>
      <c r="B107" s="9" t="b">
        <v>0</v>
      </c>
      <c r="C107" s="9">
        <v>0</v>
      </c>
      <c r="D107" s="9">
        <v>0</v>
      </c>
      <c r="E107" s="9">
        <v>66</v>
      </c>
      <c r="F107" s="9">
        <v>3</v>
      </c>
      <c r="G107" s="9" t="b">
        <v>1</v>
      </c>
      <c r="H107" s="9">
        <v>98</v>
      </c>
      <c r="I107" s="9"/>
      <c r="J107" s="21">
        <v>66</v>
      </c>
      <c r="K107" s="94"/>
      <c r="L107" s="9" t="s">
        <v>1068</v>
      </c>
      <c r="M107" s="14">
        <v>2</v>
      </c>
      <c r="N107" s="19">
        <v>-2</v>
      </c>
      <c r="O107" s="19">
        <v>-2</v>
      </c>
      <c r="P107" s="14" t="s">
        <v>975</v>
      </c>
      <c r="Q107" s="14" t="s">
        <v>981</v>
      </c>
      <c r="R107" s="14" t="s">
        <v>977</v>
      </c>
      <c r="S107" s="9">
        <v>516090451</v>
      </c>
      <c r="T107" s="9" t="b">
        <v>1</v>
      </c>
      <c r="U107" s="13" t="s">
        <v>685</v>
      </c>
      <c r="V107" s="13" t="b">
        <v>0</v>
      </c>
      <c r="W107" s="13" t="b">
        <v>1</v>
      </c>
      <c r="X107" s="13" t="s">
        <v>1176</v>
      </c>
      <c r="Y107" s="13" t="s">
        <v>1181</v>
      </c>
      <c r="Z107" s="13" t="s">
        <v>1178</v>
      </c>
      <c r="AA107" s="20" t="s">
        <v>1187</v>
      </c>
      <c r="AB107" s="13"/>
      <c r="AC107" s="13"/>
      <c r="AD107" s="13"/>
      <c r="AE107" s="13"/>
      <c r="AF107" s="20"/>
    </row>
    <row r="108" spans="1:32" x14ac:dyDescent="0.35">
      <c r="A108" s="9">
        <v>313</v>
      </c>
      <c r="B108" s="9" t="b">
        <v>0</v>
      </c>
      <c r="C108" s="9">
        <v>0</v>
      </c>
      <c r="D108" s="9">
        <v>0</v>
      </c>
      <c r="E108" s="9">
        <v>66</v>
      </c>
      <c r="F108" s="9">
        <v>4</v>
      </c>
      <c r="G108" s="9" t="b">
        <v>1</v>
      </c>
      <c r="H108" s="9">
        <v>99</v>
      </c>
      <c r="I108" s="9"/>
      <c r="J108" s="21">
        <v>66</v>
      </c>
      <c r="K108" s="94"/>
      <c r="L108" s="9" t="s">
        <v>1078</v>
      </c>
      <c r="M108" s="14">
        <v>2</v>
      </c>
      <c r="N108" s="19">
        <v>-2</v>
      </c>
      <c r="O108" s="19">
        <v>-2</v>
      </c>
      <c r="P108" s="14" t="s">
        <v>977</v>
      </c>
      <c r="Q108" s="14" t="s">
        <v>976</v>
      </c>
      <c r="R108" s="14" t="s">
        <v>979</v>
      </c>
      <c r="S108" s="9">
        <v>197278076</v>
      </c>
      <c r="T108" s="9" t="b">
        <v>1</v>
      </c>
      <c r="U108" s="13" t="s">
        <v>713</v>
      </c>
      <c r="V108" s="13" t="b">
        <v>0</v>
      </c>
      <c r="W108" s="13" t="b">
        <v>0</v>
      </c>
      <c r="X108" s="13" t="s">
        <v>1176</v>
      </c>
      <c r="Y108" s="13" t="s">
        <v>1181</v>
      </c>
      <c r="Z108" s="13" t="s">
        <v>1178</v>
      </c>
      <c r="AA108" s="20" t="s">
        <v>1187</v>
      </c>
      <c r="AB108" s="13"/>
      <c r="AC108" s="13"/>
      <c r="AD108" s="13"/>
      <c r="AE108" s="13"/>
      <c r="AF108" s="20"/>
    </row>
    <row r="109" spans="1:32" x14ac:dyDescent="0.35">
      <c r="A109" s="9">
        <v>122</v>
      </c>
      <c r="B109" s="9" t="b">
        <v>1</v>
      </c>
      <c r="C109" s="9">
        <v>0</v>
      </c>
      <c r="D109" s="9">
        <v>0</v>
      </c>
      <c r="E109" s="9">
        <v>66</v>
      </c>
      <c r="F109" s="9">
        <v>5</v>
      </c>
      <c r="G109" s="9" t="b">
        <v>1</v>
      </c>
      <c r="H109" s="9">
        <v>100</v>
      </c>
      <c r="I109" s="9"/>
      <c r="J109" s="21">
        <v>66</v>
      </c>
      <c r="K109" s="94"/>
      <c r="L109" s="9" t="s">
        <v>1033</v>
      </c>
      <c r="M109" s="14">
        <v>2</v>
      </c>
      <c r="N109" s="19">
        <v>-2</v>
      </c>
      <c r="O109" s="19">
        <v>-2</v>
      </c>
      <c r="P109" s="14" t="s">
        <v>977</v>
      </c>
      <c r="Q109" s="14" t="s">
        <v>976</v>
      </c>
      <c r="R109" s="14" t="s">
        <v>977</v>
      </c>
      <c r="S109" s="9">
        <v>1472464898</v>
      </c>
      <c r="T109" s="9" t="b">
        <v>1</v>
      </c>
      <c r="U109" s="13" t="s">
        <v>720</v>
      </c>
      <c r="V109" s="13" t="b">
        <v>0</v>
      </c>
      <c r="W109" s="13" t="b">
        <v>0</v>
      </c>
      <c r="X109" s="13" t="s">
        <v>1176</v>
      </c>
      <c r="Y109" s="13" t="s">
        <v>1181</v>
      </c>
      <c r="Z109" s="13" t="s">
        <v>1178</v>
      </c>
      <c r="AA109" s="20" t="s">
        <v>1187</v>
      </c>
      <c r="AB109" s="13"/>
      <c r="AC109" s="13"/>
      <c r="AD109" s="13"/>
      <c r="AE109" s="13"/>
      <c r="AF109" s="20"/>
    </row>
    <row r="110" spans="1:32" x14ac:dyDescent="0.35">
      <c r="A110" s="9">
        <v>272</v>
      </c>
      <c r="B110" s="9" t="b">
        <v>0</v>
      </c>
      <c r="C110" s="9">
        <v>0</v>
      </c>
      <c r="D110" s="9">
        <v>0</v>
      </c>
      <c r="E110" s="9">
        <v>66</v>
      </c>
      <c r="F110" s="9">
        <v>1</v>
      </c>
      <c r="G110" s="9" t="b">
        <v>0</v>
      </c>
      <c r="H110" s="9">
        <v>101</v>
      </c>
      <c r="I110" s="9"/>
      <c r="J110" s="21">
        <v>66</v>
      </c>
      <c r="K110" s="94"/>
      <c r="L110" s="9" t="s">
        <v>1106</v>
      </c>
      <c r="M110" s="14">
        <v>1</v>
      </c>
      <c r="N110" s="19">
        <v>-2</v>
      </c>
      <c r="O110" s="19">
        <v>-2</v>
      </c>
      <c r="P110" s="14" t="s">
        <v>977</v>
      </c>
      <c r="Q110" s="14" t="s">
        <v>981</v>
      </c>
      <c r="R110" s="14" t="s">
        <v>987</v>
      </c>
      <c r="S110" s="9">
        <v>997938096</v>
      </c>
      <c r="T110" s="9" t="b">
        <v>0</v>
      </c>
      <c r="U110" s="13" t="s">
        <v>713</v>
      </c>
      <c r="V110" s="13" t="b">
        <v>0</v>
      </c>
      <c r="W110" s="13" t="b">
        <v>0</v>
      </c>
      <c r="X110" s="13" t="s">
        <v>1180</v>
      </c>
      <c r="Y110" s="13" t="s">
        <v>1181</v>
      </c>
      <c r="Z110" s="13" t="s">
        <v>1189</v>
      </c>
      <c r="AA110" s="20" t="s">
        <v>1179</v>
      </c>
      <c r="AB110" s="13"/>
      <c r="AC110" s="13"/>
      <c r="AD110" s="13"/>
      <c r="AE110" s="13"/>
      <c r="AF110" s="20"/>
    </row>
    <row r="111" spans="1:32" x14ac:dyDescent="0.35">
      <c r="A111" s="9">
        <v>49</v>
      </c>
      <c r="B111" s="9" t="b">
        <v>0</v>
      </c>
      <c r="C111" s="9">
        <v>0</v>
      </c>
      <c r="D111" s="9">
        <v>0</v>
      </c>
      <c r="E111" s="9">
        <v>66</v>
      </c>
      <c r="F111" s="9">
        <v>2</v>
      </c>
      <c r="G111" s="9" t="b">
        <v>0</v>
      </c>
      <c r="H111" s="9">
        <v>102</v>
      </c>
      <c r="I111" s="9"/>
      <c r="J111" s="21">
        <v>66</v>
      </c>
      <c r="K111" s="94"/>
      <c r="L111" s="9" t="s">
        <v>1122</v>
      </c>
      <c r="M111" s="14">
        <v>1</v>
      </c>
      <c r="N111" s="19">
        <v>-2</v>
      </c>
      <c r="O111" s="19">
        <v>-2</v>
      </c>
      <c r="P111" s="14" t="s">
        <v>975</v>
      </c>
      <c r="Q111" s="14" t="s">
        <v>976</v>
      </c>
      <c r="R111" s="14" t="s">
        <v>977</v>
      </c>
      <c r="S111" s="9">
        <v>376180928</v>
      </c>
      <c r="T111" s="9" t="b">
        <v>1</v>
      </c>
      <c r="U111" s="13" t="s">
        <v>724</v>
      </c>
      <c r="V111" s="13" t="b">
        <v>0</v>
      </c>
      <c r="W111" s="13" t="b">
        <v>0</v>
      </c>
      <c r="X111" s="13" t="s">
        <v>1180</v>
      </c>
      <c r="Y111" s="13" t="s">
        <v>1181</v>
      </c>
      <c r="Z111" s="13" t="s">
        <v>1169</v>
      </c>
      <c r="AA111" s="20" t="s">
        <v>1190</v>
      </c>
      <c r="AB111" s="13"/>
      <c r="AC111" s="13"/>
      <c r="AD111" s="13"/>
      <c r="AE111" s="13"/>
      <c r="AF111" s="20"/>
    </row>
    <row r="112" spans="1:32" x14ac:dyDescent="0.35">
      <c r="A112" s="9">
        <v>173</v>
      </c>
      <c r="B112" s="9" t="b">
        <v>0</v>
      </c>
      <c r="C112" s="9">
        <v>0</v>
      </c>
      <c r="D112" s="9">
        <v>0</v>
      </c>
      <c r="E112" s="9">
        <v>103</v>
      </c>
      <c r="F112" s="9">
        <v>1</v>
      </c>
      <c r="G112" s="9" t="b">
        <v>1</v>
      </c>
      <c r="H112" s="9">
        <v>103</v>
      </c>
      <c r="I112" s="9"/>
      <c r="J112" s="21">
        <v>103</v>
      </c>
      <c r="K112" s="94"/>
      <c r="L112" s="9" t="s">
        <v>1025</v>
      </c>
      <c r="M112" s="14">
        <v>2</v>
      </c>
      <c r="N112" s="19">
        <v>-4</v>
      </c>
      <c r="O112" s="19">
        <v>-4</v>
      </c>
      <c r="P112" s="14" t="s">
        <v>977</v>
      </c>
      <c r="Q112" s="14" t="s">
        <v>976</v>
      </c>
      <c r="R112" s="14" t="s">
        <v>987</v>
      </c>
      <c r="S112" s="9">
        <v>1642965847</v>
      </c>
      <c r="T112" s="9" t="b">
        <v>1</v>
      </c>
      <c r="U112" s="13" t="s">
        <v>689</v>
      </c>
      <c r="V112" s="13" t="b">
        <v>0</v>
      </c>
      <c r="W112" s="13" t="b">
        <v>0</v>
      </c>
      <c r="X112" s="13" t="s">
        <v>1195</v>
      </c>
      <c r="Y112" s="13" t="s">
        <v>1185</v>
      </c>
      <c r="Z112" s="13" t="s">
        <v>1173</v>
      </c>
      <c r="AA112" s="20" t="s">
        <v>1170</v>
      </c>
      <c r="AB112" s="13"/>
      <c r="AC112" s="13"/>
      <c r="AD112" s="13"/>
      <c r="AE112" s="13"/>
      <c r="AF112" s="20"/>
    </row>
    <row r="113" spans="1:32" x14ac:dyDescent="0.35">
      <c r="A113" s="9">
        <v>274</v>
      </c>
      <c r="B113" s="9" t="b">
        <v>0</v>
      </c>
      <c r="C113" s="9">
        <v>0</v>
      </c>
      <c r="D113" s="9">
        <v>0</v>
      </c>
      <c r="E113" s="9">
        <v>103</v>
      </c>
      <c r="F113" s="9">
        <v>2</v>
      </c>
      <c r="G113" s="9" t="b">
        <v>1</v>
      </c>
      <c r="H113" s="9">
        <v>104</v>
      </c>
      <c r="I113" s="9"/>
      <c r="J113" s="21">
        <v>103</v>
      </c>
      <c r="K113" s="94"/>
      <c r="L113" s="9" t="s">
        <v>1121</v>
      </c>
      <c r="M113" s="14">
        <v>1</v>
      </c>
      <c r="N113" s="19">
        <v>-4</v>
      </c>
      <c r="O113" s="19">
        <v>-4</v>
      </c>
      <c r="P113" s="14" t="s">
        <v>975</v>
      </c>
      <c r="Q113" s="14" t="s">
        <v>981</v>
      </c>
      <c r="R113" s="14" t="s">
        <v>977</v>
      </c>
      <c r="S113" s="9">
        <v>384085284</v>
      </c>
      <c r="T113" s="9" t="b">
        <v>1</v>
      </c>
      <c r="U113" s="13" t="s">
        <v>701</v>
      </c>
      <c r="V113" s="13" t="b">
        <v>0</v>
      </c>
      <c r="W113" s="13" t="b">
        <v>0</v>
      </c>
      <c r="X113" s="13" t="s">
        <v>1180</v>
      </c>
      <c r="Y113" s="13" t="s">
        <v>1185</v>
      </c>
      <c r="Z113" s="13" t="s">
        <v>1178</v>
      </c>
      <c r="AA113" s="20" t="s">
        <v>1193</v>
      </c>
      <c r="AB113" s="13"/>
      <c r="AC113" s="13"/>
      <c r="AD113" s="13"/>
      <c r="AE113" s="13"/>
      <c r="AF113" s="20"/>
    </row>
    <row r="114" spans="1:32" x14ac:dyDescent="0.35">
      <c r="A114" s="9">
        <v>310</v>
      </c>
      <c r="B114" s="9" t="b">
        <v>0</v>
      </c>
      <c r="C114" s="9">
        <v>0</v>
      </c>
      <c r="D114" s="9">
        <v>0</v>
      </c>
      <c r="E114" s="9">
        <v>103</v>
      </c>
      <c r="F114" s="9">
        <v>3</v>
      </c>
      <c r="G114" s="9" t="b">
        <v>1</v>
      </c>
      <c r="H114" s="9">
        <v>105</v>
      </c>
      <c r="I114" s="9"/>
      <c r="J114" s="21">
        <v>103</v>
      </c>
      <c r="K114" s="94"/>
      <c r="L114" s="9" t="s">
        <v>1112</v>
      </c>
      <c r="M114" s="14">
        <v>1</v>
      </c>
      <c r="N114" s="19">
        <v>-4</v>
      </c>
      <c r="O114" s="19">
        <v>-4</v>
      </c>
      <c r="P114" s="14" t="s">
        <v>975</v>
      </c>
      <c r="Q114" s="14" t="s">
        <v>976</v>
      </c>
      <c r="R114" s="14" t="s">
        <v>977</v>
      </c>
      <c r="S114" s="9">
        <v>648097187</v>
      </c>
      <c r="T114" s="9" t="b">
        <v>1</v>
      </c>
      <c r="U114" s="13" t="s">
        <v>697</v>
      </c>
      <c r="V114" s="13" t="b">
        <v>0</v>
      </c>
      <c r="W114" s="13" t="b">
        <v>1</v>
      </c>
      <c r="X114" s="13" t="s">
        <v>1180</v>
      </c>
      <c r="Y114" s="13" t="s">
        <v>1181</v>
      </c>
      <c r="Z114" s="13" t="s">
        <v>1178</v>
      </c>
      <c r="AA114" s="20" t="s">
        <v>1187</v>
      </c>
      <c r="AB114" s="13"/>
      <c r="AC114" s="13"/>
      <c r="AD114" s="13"/>
      <c r="AE114" s="13"/>
      <c r="AF114" s="20"/>
    </row>
    <row r="115" spans="1:32" x14ac:dyDescent="0.35">
      <c r="A115" s="9">
        <v>120</v>
      </c>
      <c r="B115" s="9" t="b">
        <v>0</v>
      </c>
      <c r="C115" s="9">
        <v>0</v>
      </c>
      <c r="D115" s="9">
        <v>0</v>
      </c>
      <c r="E115" s="9">
        <v>103</v>
      </c>
      <c r="F115" s="9">
        <v>4</v>
      </c>
      <c r="G115" s="9" t="b">
        <v>1</v>
      </c>
      <c r="H115" s="9">
        <v>106</v>
      </c>
      <c r="I115" s="9"/>
      <c r="J115" s="21">
        <v>103</v>
      </c>
      <c r="K115" s="94"/>
      <c r="L115" s="9" t="s">
        <v>1022</v>
      </c>
      <c r="M115" s="14">
        <v>2</v>
      </c>
      <c r="N115" s="19">
        <v>-4</v>
      </c>
      <c r="O115" s="19">
        <v>-4</v>
      </c>
      <c r="P115" s="14" t="s">
        <v>975</v>
      </c>
      <c r="Q115" s="14" t="s">
        <v>976</v>
      </c>
      <c r="R115" s="14" t="s">
        <v>1023</v>
      </c>
      <c r="S115" s="9">
        <v>1696202293</v>
      </c>
      <c r="T115" s="9" t="b">
        <v>1</v>
      </c>
      <c r="U115" s="13" t="s">
        <v>701</v>
      </c>
      <c r="V115" s="13" t="b">
        <v>0</v>
      </c>
      <c r="W115" s="13" t="b">
        <v>0</v>
      </c>
      <c r="X115" s="13" t="s">
        <v>1174</v>
      </c>
      <c r="Y115" s="13" t="s">
        <v>1185</v>
      </c>
      <c r="Z115" s="13" t="s">
        <v>1173</v>
      </c>
      <c r="AA115" s="20" t="s">
        <v>1190</v>
      </c>
      <c r="AB115" s="13"/>
      <c r="AC115" s="13"/>
      <c r="AD115" s="13"/>
      <c r="AE115" s="13"/>
      <c r="AF115" s="20"/>
    </row>
    <row r="116" spans="1:32" x14ac:dyDescent="0.35">
      <c r="A116" s="9">
        <v>132</v>
      </c>
      <c r="B116" s="9" t="b">
        <v>0</v>
      </c>
      <c r="C116" s="9">
        <v>0</v>
      </c>
      <c r="D116" s="9">
        <v>0</v>
      </c>
      <c r="E116" s="9">
        <v>103</v>
      </c>
      <c r="F116" s="9">
        <v>5</v>
      </c>
      <c r="G116" s="9" t="b">
        <v>1</v>
      </c>
      <c r="H116" s="9">
        <v>107</v>
      </c>
      <c r="I116" s="9"/>
      <c r="J116" s="21">
        <v>103</v>
      </c>
      <c r="K116" s="94"/>
      <c r="L116" s="9" t="s">
        <v>1091</v>
      </c>
      <c r="M116" s="14">
        <v>1</v>
      </c>
      <c r="N116" s="19">
        <v>-4</v>
      </c>
      <c r="O116" s="19">
        <v>-4</v>
      </c>
      <c r="P116" s="14" t="s">
        <v>975</v>
      </c>
      <c r="Q116" s="14" t="s">
        <v>981</v>
      </c>
      <c r="R116" s="14" t="s">
        <v>987</v>
      </c>
      <c r="S116" s="9">
        <v>1613903102</v>
      </c>
      <c r="T116" s="9" t="b">
        <v>1</v>
      </c>
      <c r="U116" s="13" t="s">
        <v>713</v>
      </c>
      <c r="V116" s="13" t="b">
        <v>0</v>
      </c>
      <c r="W116" s="13" t="b">
        <v>0</v>
      </c>
      <c r="X116" s="13" t="s">
        <v>1180</v>
      </c>
      <c r="Y116" s="13" t="s">
        <v>1181</v>
      </c>
      <c r="Z116" s="13" t="s">
        <v>1178</v>
      </c>
      <c r="AA116" s="20" t="s">
        <v>1187</v>
      </c>
      <c r="AB116" s="13"/>
      <c r="AC116" s="13"/>
      <c r="AD116" s="13"/>
      <c r="AE116" s="13"/>
      <c r="AF116" s="20"/>
    </row>
    <row r="117" spans="1:32" x14ac:dyDescent="0.35">
      <c r="A117" s="9">
        <v>247</v>
      </c>
      <c r="B117" s="9" t="b">
        <v>1</v>
      </c>
      <c r="C117" s="9">
        <v>0</v>
      </c>
      <c r="D117" s="9">
        <v>0</v>
      </c>
      <c r="E117" s="9">
        <v>103</v>
      </c>
      <c r="F117" s="9">
        <v>1</v>
      </c>
      <c r="G117" s="9" t="b">
        <v>0</v>
      </c>
      <c r="H117" s="9">
        <v>108</v>
      </c>
      <c r="I117" s="9"/>
      <c r="J117" s="21">
        <v>103</v>
      </c>
      <c r="K117" s="94"/>
      <c r="L117" s="9" t="s">
        <v>1095</v>
      </c>
      <c r="M117" s="14">
        <v>1</v>
      </c>
      <c r="N117" s="19">
        <v>-4</v>
      </c>
      <c r="O117" s="19">
        <v>-4</v>
      </c>
      <c r="P117" s="14" t="s">
        <v>977</v>
      </c>
      <c r="Q117" s="14" t="s">
        <v>981</v>
      </c>
      <c r="R117" s="14" t="s">
        <v>987</v>
      </c>
      <c r="S117" s="9">
        <v>1529949157</v>
      </c>
      <c r="T117" s="9" t="b">
        <v>1</v>
      </c>
      <c r="U117" s="13" t="s">
        <v>701</v>
      </c>
      <c r="V117" s="13" t="b">
        <v>0</v>
      </c>
      <c r="W117" s="13" t="b">
        <v>0</v>
      </c>
      <c r="X117" s="13" t="s">
        <v>1180</v>
      </c>
      <c r="Y117" s="13" t="s">
        <v>1181</v>
      </c>
      <c r="Z117" s="13" t="s">
        <v>1178</v>
      </c>
      <c r="AA117" s="20" t="s">
        <v>1187</v>
      </c>
      <c r="AB117" s="13"/>
      <c r="AC117" s="13"/>
      <c r="AD117" s="13"/>
      <c r="AE117" s="13"/>
      <c r="AF117" s="20"/>
    </row>
    <row r="118" spans="1:32" s="10" customFormat="1" x14ac:dyDescent="0.35">
      <c r="A118" s="9">
        <v>175</v>
      </c>
      <c r="B118" s="9" t="b">
        <v>0</v>
      </c>
      <c r="C118" s="9">
        <v>0</v>
      </c>
      <c r="D118" s="9">
        <v>0</v>
      </c>
      <c r="E118" s="9">
        <v>103</v>
      </c>
      <c r="F118" s="9">
        <v>2</v>
      </c>
      <c r="G118" s="9" t="b">
        <v>0</v>
      </c>
      <c r="H118" s="9">
        <v>109</v>
      </c>
      <c r="I118" s="9"/>
      <c r="J118" s="21">
        <v>103</v>
      </c>
      <c r="K118" s="94"/>
      <c r="L118" s="9" t="s">
        <v>1097</v>
      </c>
      <c r="M118" s="14">
        <v>1</v>
      </c>
      <c r="N118" s="19">
        <v>-4</v>
      </c>
      <c r="O118" s="19">
        <v>-4</v>
      </c>
      <c r="P118" s="14" t="s">
        <v>975</v>
      </c>
      <c r="Q118" s="14" t="s">
        <v>976</v>
      </c>
      <c r="R118" s="14" t="s">
        <v>977</v>
      </c>
      <c r="S118" s="9">
        <v>1427388524</v>
      </c>
      <c r="T118" s="9" t="b">
        <v>1</v>
      </c>
      <c r="U118" s="13" t="s">
        <v>709</v>
      </c>
      <c r="V118" s="13" t="b">
        <v>0</v>
      </c>
      <c r="W118" s="13" t="b">
        <v>0</v>
      </c>
      <c r="X118" s="13" t="s">
        <v>1180</v>
      </c>
      <c r="Y118" s="13" t="s">
        <v>1181</v>
      </c>
      <c r="Z118" s="13" t="s">
        <v>1178</v>
      </c>
      <c r="AA118" s="20" t="s">
        <v>1187</v>
      </c>
      <c r="AB118" s="13"/>
      <c r="AC118" s="13"/>
      <c r="AD118" s="13"/>
      <c r="AE118" s="13"/>
      <c r="AF118" s="20"/>
    </row>
    <row r="119" spans="1:32" x14ac:dyDescent="0.35">
      <c r="A119" s="9">
        <v>109</v>
      </c>
      <c r="B119" s="9" t="b">
        <v>0</v>
      </c>
      <c r="C119" s="9">
        <v>0</v>
      </c>
      <c r="D119" s="9">
        <v>0</v>
      </c>
      <c r="E119" s="9">
        <v>103</v>
      </c>
      <c r="F119" s="9">
        <v>3</v>
      </c>
      <c r="G119" s="9" t="b">
        <v>0</v>
      </c>
      <c r="H119" s="9">
        <v>110</v>
      </c>
      <c r="I119" s="9"/>
      <c r="J119" s="21">
        <v>103</v>
      </c>
      <c r="K119" s="94"/>
      <c r="L119" s="9" t="s">
        <v>1125</v>
      </c>
      <c r="M119" s="14">
        <v>1</v>
      </c>
      <c r="N119" s="19">
        <v>-4</v>
      </c>
      <c r="O119" s="19">
        <v>-4</v>
      </c>
      <c r="P119" s="14" t="s">
        <v>975</v>
      </c>
      <c r="Q119" s="14" t="s">
        <v>981</v>
      </c>
      <c r="R119" s="14" t="s">
        <v>977</v>
      </c>
      <c r="S119" s="9">
        <v>319213855</v>
      </c>
      <c r="T119" s="9" t="b">
        <v>1</v>
      </c>
      <c r="U119" s="13" t="s">
        <v>689</v>
      </c>
      <c r="V119" s="13" t="b">
        <v>0</v>
      </c>
      <c r="W119" s="13" t="b">
        <v>0</v>
      </c>
      <c r="X119" s="13" t="s">
        <v>1180</v>
      </c>
      <c r="Y119" s="13" t="s">
        <v>1181</v>
      </c>
      <c r="Z119" s="13" t="s">
        <v>1178</v>
      </c>
      <c r="AA119" s="20" t="s">
        <v>1187</v>
      </c>
      <c r="AB119" s="13"/>
      <c r="AC119" s="13"/>
      <c r="AD119" s="13"/>
      <c r="AE119" s="13"/>
      <c r="AF119" s="20"/>
    </row>
    <row r="120" spans="1:32" x14ac:dyDescent="0.35">
      <c r="A120" s="9">
        <v>119</v>
      </c>
      <c r="B120" s="9" t="b">
        <v>0</v>
      </c>
      <c r="C120" s="9">
        <v>0</v>
      </c>
      <c r="D120" s="9">
        <v>0</v>
      </c>
      <c r="E120" s="9">
        <v>103</v>
      </c>
      <c r="F120" s="9">
        <v>4</v>
      </c>
      <c r="G120" s="9" t="b">
        <v>0</v>
      </c>
      <c r="H120" s="9">
        <v>111</v>
      </c>
      <c r="I120" s="9"/>
      <c r="J120" s="21">
        <v>103</v>
      </c>
      <c r="K120" s="94"/>
      <c r="L120" s="9" t="s">
        <v>1116</v>
      </c>
      <c r="M120" s="14">
        <v>1</v>
      </c>
      <c r="N120" s="19">
        <v>-4</v>
      </c>
      <c r="O120" s="19">
        <v>-4</v>
      </c>
      <c r="P120" s="14" t="s">
        <v>975</v>
      </c>
      <c r="Q120" s="14" t="s">
        <v>976</v>
      </c>
      <c r="R120" s="14" t="s">
        <v>977</v>
      </c>
      <c r="S120" s="9">
        <v>557384449</v>
      </c>
      <c r="T120" s="9" t="b">
        <v>1</v>
      </c>
      <c r="U120" s="13" t="s">
        <v>693</v>
      </c>
      <c r="V120" s="13" t="b">
        <v>0</v>
      </c>
      <c r="W120" s="13" t="b">
        <v>0</v>
      </c>
      <c r="X120" s="13" t="s">
        <v>1180</v>
      </c>
      <c r="Y120" s="13" t="s">
        <v>1181</v>
      </c>
      <c r="Z120" s="13" t="s">
        <v>1178</v>
      </c>
      <c r="AA120" s="20" t="s">
        <v>1187</v>
      </c>
      <c r="AB120" s="13"/>
      <c r="AC120" s="13"/>
      <c r="AD120" s="13"/>
      <c r="AE120" s="13"/>
      <c r="AF120" s="20"/>
    </row>
    <row r="121" spans="1:32" x14ac:dyDescent="0.35">
      <c r="A121" s="9">
        <v>302</v>
      </c>
      <c r="B121" s="9" t="b">
        <v>0</v>
      </c>
      <c r="C121" s="9">
        <v>0</v>
      </c>
      <c r="D121" s="9">
        <v>0</v>
      </c>
      <c r="E121" s="9">
        <v>103</v>
      </c>
      <c r="F121" s="9">
        <v>5</v>
      </c>
      <c r="G121" s="9" t="b">
        <v>0</v>
      </c>
      <c r="H121" s="9">
        <v>112</v>
      </c>
      <c r="I121" s="9"/>
      <c r="J121" s="21">
        <v>103</v>
      </c>
      <c r="K121" s="94"/>
      <c r="L121" s="9" t="s">
        <v>1089</v>
      </c>
      <c r="M121" s="14">
        <v>1</v>
      </c>
      <c r="N121" s="19">
        <v>-4</v>
      </c>
      <c r="O121" s="19">
        <v>-4</v>
      </c>
      <c r="P121" s="14" t="s">
        <v>975</v>
      </c>
      <c r="Q121" s="14" t="s">
        <v>981</v>
      </c>
      <c r="R121" s="14" t="s">
        <v>977</v>
      </c>
      <c r="S121" s="9">
        <v>1783145072</v>
      </c>
      <c r="T121" s="9" t="b">
        <v>1</v>
      </c>
      <c r="U121" s="13" t="s">
        <v>693</v>
      </c>
      <c r="V121" s="13" t="b">
        <v>0</v>
      </c>
      <c r="W121" s="13" t="b">
        <v>0</v>
      </c>
      <c r="X121" s="13" t="s">
        <v>1180</v>
      </c>
      <c r="Y121" s="13" t="s">
        <v>1185</v>
      </c>
      <c r="Z121" s="13" t="s">
        <v>1178</v>
      </c>
      <c r="AA121" s="20" t="s">
        <v>1193</v>
      </c>
      <c r="AB121" s="13"/>
      <c r="AC121" s="13"/>
      <c r="AD121" s="13"/>
      <c r="AE121" s="13"/>
      <c r="AF121" s="20"/>
    </row>
    <row r="122" spans="1:32" x14ac:dyDescent="0.35">
      <c r="A122" s="9">
        <v>32</v>
      </c>
      <c r="B122" s="9" t="b">
        <v>0</v>
      </c>
      <c r="C122" s="9">
        <v>0</v>
      </c>
      <c r="D122" s="9">
        <v>0</v>
      </c>
      <c r="E122" s="9">
        <v>103</v>
      </c>
      <c r="F122" s="9">
        <v>1</v>
      </c>
      <c r="G122" s="9" t="b">
        <v>1</v>
      </c>
      <c r="H122" s="9">
        <v>113</v>
      </c>
      <c r="I122" s="9"/>
      <c r="J122" s="21">
        <v>103</v>
      </c>
      <c r="K122" s="94"/>
      <c r="L122" s="9" t="s">
        <v>1103</v>
      </c>
      <c r="M122" s="14">
        <v>1</v>
      </c>
      <c r="N122" s="19">
        <v>-4</v>
      </c>
      <c r="O122" s="19">
        <v>-4</v>
      </c>
      <c r="P122" s="14" t="s">
        <v>975</v>
      </c>
      <c r="Q122" s="14" t="s">
        <v>976</v>
      </c>
      <c r="R122" s="14" t="s">
        <v>987</v>
      </c>
      <c r="S122" s="9">
        <v>1039574336</v>
      </c>
      <c r="T122" s="9" t="b">
        <v>1</v>
      </c>
      <c r="U122" s="13" t="s">
        <v>689</v>
      </c>
      <c r="V122" s="13" t="b">
        <v>0</v>
      </c>
      <c r="W122" s="13" t="b">
        <v>0</v>
      </c>
      <c r="X122" s="13" t="s">
        <v>1180</v>
      </c>
      <c r="Y122" s="13" t="s">
        <v>1181</v>
      </c>
      <c r="Z122" s="13" t="s">
        <v>1178</v>
      </c>
      <c r="AA122" s="20" t="s">
        <v>1187</v>
      </c>
      <c r="AB122" s="13"/>
      <c r="AC122" s="13"/>
      <c r="AD122" s="13"/>
      <c r="AE122" s="13"/>
      <c r="AF122" s="20"/>
    </row>
    <row r="123" spans="1:32" x14ac:dyDescent="0.35">
      <c r="A123" s="9">
        <v>72</v>
      </c>
      <c r="B123" s="9" t="b">
        <v>0</v>
      </c>
      <c r="C123" s="9">
        <v>0</v>
      </c>
      <c r="D123" s="9">
        <v>0</v>
      </c>
      <c r="E123" s="9">
        <v>103</v>
      </c>
      <c r="F123" s="9">
        <v>2</v>
      </c>
      <c r="G123" s="9" t="b">
        <v>1</v>
      </c>
      <c r="H123" s="9">
        <v>114</v>
      </c>
      <c r="I123" s="9"/>
      <c r="J123" s="21">
        <v>103</v>
      </c>
      <c r="K123" s="94"/>
      <c r="L123" s="9" t="s">
        <v>1087</v>
      </c>
      <c r="M123" s="14">
        <v>1</v>
      </c>
      <c r="N123" s="19">
        <v>-4</v>
      </c>
      <c r="O123" s="19">
        <v>-4</v>
      </c>
      <c r="P123" s="14" t="s">
        <v>975</v>
      </c>
      <c r="Q123" s="14" t="s">
        <v>981</v>
      </c>
      <c r="R123" s="14" t="s">
        <v>987</v>
      </c>
      <c r="S123" s="9">
        <v>1920584708</v>
      </c>
      <c r="T123" s="9" t="b">
        <v>1</v>
      </c>
      <c r="U123" s="13" t="s">
        <v>724</v>
      </c>
      <c r="V123" s="13" t="b">
        <v>0</v>
      </c>
      <c r="W123" s="13" t="b">
        <v>0</v>
      </c>
      <c r="X123" s="13" t="s">
        <v>1180</v>
      </c>
      <c r="Y123" s="13" t="s">
        <v>1181</v>
      </c>
      <c r="Z123" s="13" t="s">
        <v>1178</v>
      </c>
      <c r="AA123" s="20" t="s">
        <v>1187</v>
      </c>
      <c r="AB123" s="13"/>
      <c r="AC123" s="13"/>
      <c r="AD123" s="13"/>
      <c r="AE123" s="13"/>
      <c r="AF123" s="20"/>
    </row>
    <row r="124" spans="1:32" x14ac:dyDescent="0.35">
      <c r="A124" s="9">
        <v>53</v>
      </c>
      <c r="B124" s="9" t="b">
        <v>1</v>
      </c>
      <c r="C124" s="9">
        <v>0</v>
      </c>
      <c r="D124" s="9">
        <v>0</v>
      </c>
      <c r="E124" s="9">
        <v>103</v>
      </c>
      <c r="F124" s="9">
        <v>3</v>
      </c>
      <c r="G124" s="9" t="b">
        <v>1</v>
      </c>
      <c r="H124" s="9">
        <v>115</v>
      </c>
      <c r="I124" s="9"/>
      <c r="J124" s="21">
        <v>103</v>
      </c>
      <c r="K124" s="94"/>
      <c r="L124" s="9" t="s">
        <v>1056</v>
      </c>
      <c r="M124" s="14">
        <v>2</v>
      </c>
      <c r="N124" s="19">
        <v>-4</v>
      </c>
      <c r="O124" s="19">
        <v>-4</v>
      </c>
      <c r="P124" s="14" t="s">
        <v>975</v>
      </c>
      <c r="Q124" s="14" t="s">
        <v>976</v>
      </c>
      <c r="R124" s="14" t="s">
        <v>977</v>
      </c>
      <c r="S124" s="9">
        <v>921520497</v>
      </c>
      <c r="T124" s="9" t="b">
        <v>1</v>
      </c>
      <c r="U124" s="13" t="s">
        <v>709</v>
      </c>
      <c r="V124" s="13" t="b">
        <v>0</v>
      </c>
      <c r="W124" s="13" t="b">
        <v>0</v>
      </c>
      <c r="X124" s="13" t="s">
        <v>1176</v>
      </c>
      <c r="Y124" s="13" t="s">
        <v>1191</v>
      </c>
      <c r="Z124" s="13" t="s">
        <v>1186</v>
      </c>
      <c r="AA124" s="20" t="s">
        <v>1187</v>
      </c>
      <c r="AB124" s="13"/>
      <c r="AC124" s="13"/>
      <c r="AD124" s="13"/>
      <c r="AE124" s="13"/>
      <c r="AF124" s="20"/>
    </row>
    <row r="125" spans="1:32" x14ac:dyDescent="0.35">
      <c r="A125" s="9">
        <v>13</v>
      </c>
      <c r="B125" s="9" t="b">
        <v>1</v>
      </c>
      <c r="C125" s="9">
        <v>0</v>
      </c>
      <c r="D125" s="9">
        <v>0</v>
      </c>
      <c r="E125" s="9">
        <v>103</v>
      </c>
      <c r="F125" s="9">
        <v>4</v>
      </c>
      <c r="G125" s="9" t="b">
        <v>1</v>
      </c>
      <c r="H125" s="9">
        <v>116</v>
      </c>
      <c r="I125" s="9"/>
      <c r="J125" s="21">
        <v>103</v>
      </c>
      <c r="K125" s="94"/>
      <c r="L125" s="9" t="s">
        <v>1043</v>
      </c>
      <c r="M125" s="14">
        <v>2</v>
      </c>
      <c r="N125" s="19">
        <v>-4</v>
      </c>
      <c r="O125" s="19">
        <v>-4</v>
      </c>
      <c r="P125" s="14" t="s">
        <v>975</v>
      </c>
      <c r="Q125" s="14" t="s">
        <v>981</v>
      </c>
      <c r="R125" s="14" t="s">
        <v>977</v>
      </c>
      <c r="S125" s="9">
        <v>1188136639</v>
      </c>
      <c r="T125" s="9" t="b">
        <v>1</v>
      </c>
      <c r="U125" s="13" t="s">
        <v>1</v>
      </c>
      <c r="V125" s="13" t="b">
        <v>0</v>
      </c>
      <c r="W125" s="13" t="b">
        <v>0</v>
      </c>
      <c r="X125" s="13" t="s">
        <v>1195</v>
      </c>
      <c r="Y125" s="13" t="s">
        <v>1185</v>
      </c>
      <c r="Z125" s="13" t="s">
        <v>1173</v>
      </c>
      <c r="AA125" s="20" t="s">
        <v>1170</v>
      </c>
      <c r="AB125" s="13"/>
      <c r="AC125" s="13"/>
      <c r="AD125" s="13"/>
      <c r="AE125" s="13"/>
      <c r="AF125" s="20"/>
    </row>
    <row r="126" spans="1:32" s="10" customFormat="1" x14ac:dyDescent="0.35">
      <c r="A126" s="9">
        <v>301</v>
      </c>
      <c r="B126" s="9" t="b">
        <v>1</v>
      </c>
      <c r="C126" s="9">
        <v>0</v>
      </c>
      <c r="D126" s="9">
        <v>0</v>
      </c>
      <c r="E126" s="9">
        <v>103</v>
      </c>
      <c r="F126" s="9">
        <v>5</v>
      </c>
      <c r="G126" s="9" t="b">
        <v>1</v>
      </c>
      <c r="H126" s="9">
        <v>117</v>
      </c>
      <c r="I126" s="9"/>
      <c r="J126" s="21">
        <v>103</v>
      </c>
      <c r="K126" s="94"/>
      <c r="L126" s="9" t="s">
        <v>1034</v>
      </c>
      <c r="M126" s="14">
        <v>2</v>
      </c>
      <c r="N126" s="19">
        <v>-4</v>
      </c>
      <c r="O126" s="19">
        <v>-4</v>
      </c>
      <c r="P126" s="14" t="s">
        <v>977</v>
      </c>
      <c r="Q126" s="14" t="s">
        <v>981</v>
      </c>
      <c r="R126" s="14" t="s">
        <v>977</v>
      </c>
      <c r="S126" s="9">
        <v>1399837897</v>
      </c>
      <c r="T126" s="9" t="b">
        <v>1</v>
      </c>
      <c r="U126" s="13" t="s">
        <v>697</v>
      </c>
      <c r="V126" s="13" t="b">
        <v>1</v>
      </c>
      <c r="W126" s="13" t="b">
        <v>1</v>
      </c>
      <c r="X126" s="13" t="s">
        <v>1176</v>
      </c>
      <c r="Y126" s="13" t="s">
        <v>1177</v>
      </c>
      <c r="Z126" s="13" t="s">
        <v>1189</v>
      </c>
      <c r="AA126" s="20" t="s">
        <v>1187</v>
      </c>
      <c r="AB126" s="13"/>
      <c r="AC126" s="13"/>
      <c r="AD126" s="13"/>
      <c r="AE126" s="13"/>
      <c r="AF126" s="20"/>
    </row>
    <row r="127" spans="1:32" s="10" customFormat="1" x14ac:dyDescent="0.35">
      <c r="A127" s="9">
        <v>167</v>
      </c>
      <c r="B127" s="9" t="b">
        <v>1</v>
      </c>
      <c r="C127" s="9">
        <v>0</v>
      </c>
      <c r="D127" s="9">
        <v>0</v>
      </c>
      <c r="E127" s="9">
        <v>103</v>
      </c>
      <c r="F127" s="9">
        <v>1</v>
      </c>
      <c r="G127" s="9" t="b">
        <v>0</v>
      </c>
      <c r="H127" s="9">
        <v>118</v>
      </c>
      <c r="I127" s="9"/>
      <c r="J127" s="21">
        <v>103</v>
      </c>
      <c r="K127" s="94"/>
      <c r="L127" s="9" t="s">
        <v>1055</v>
      </c>
      <c r="M127" s="14">
        <v>2</v>
      </c>
      <c r="N127" s="19">
        <v>-4</v>
      </c>
      <c r="O127" s="19">
        <v>-4</v>
      </c>
      <c r="P127" s="14" t="s">
        <v>975</v>
      </c>
      <c r="Q127" s="14" t="s">
        <v>976</v>
      </c>
      <c r="R127" s="14" t="s">
        <v>977</v>
      </c>
      <c r="S127" s="9">
        <v>925101460</v>
      </c>
      <c r="T127" s="9" t="b">
        <v>1</v>
      </c>
      <c r="U127" s="13" t="s">
        <v>681</v>
      </c>
      <c r="V127" s="13" t="b">
        <v>0</v>
      </c>
      <c r="W127" s="13" t="b">
        <v>0</v>
      </c>
      <c r="X127" s="13" t="s">
        <v>1176</v>
      </c>
      <c r="Y127" s="13" t="s">
        <v>1185</v>
      </c>
      <c r="Z127" s="13" t="s">
        <v>1186</v>
      </c>
      <c r="AA127" s="20" t="s">
        <v>1190</v>
      </c>
      <c r="AB127" s="13"/>
      <c r="AC127" s="13"/>
      <c r="AD127" s="13"/>
      <c r="AE127" s="13"/>
      <c r="AF127" s="20"/>
    </row>
    <row r="128" spans="1:32" x14ac:dyDescent="0.35">
      <c r="A128" s="9">
        <v>281</v>
      </c>
      <c r="B128" s="9" t="b">
        <v>0</v>
      </c>
      <c r="C128" s="9">
        <v>0</v>
      </c>
      <c r="D128" s="9">
        <v>0</v>
      </c>
      <c r="E128" s="9">
        <v>103</v>
      </c>
      <c r="F128" s="9">
        <v>2</v>
      </c>
      <c r="G128" s="9" t="b">
        <v>0</v>
      </c>
      <c r="H128" s="9">
        <v>119</v>
      </c>
      <c r="I128" s="9"/>
      <c r="J128" s="21">
        <v>103</v>
      </c>
      <c r="K128" s="94"/>
      <c r="L128" s="9" t="s">
        <v>1100</v>
      </c>
      <c r="M128" s="14">
        <v>1</v>
      </c>
      <c r="N128" s="19">
        <v>-4</v>
      </c>
      <c r="O128" s="19">
        <v>-4</v>
      </c>
      <c r="P128" s="14" t="s">
        <v>975</v>
      </c>
      <c r="Q128" s="14" t="s">
        <v>976</v>
      </c>
      <c r="R128" s="14" t="s">
        <v>987</v>
      </c>
      <c r="S128" s="9">
        <v>1169072215</v>
      </c>
      <c r="T128" s="9" t="b">
        <v>1</v>
      </c>
      <c r="U128" s="13" t="s">
        <v>689</v>
      </c>
      <c r="V128" s="13" t="b">
        <v>0</v>
      </c>
      <c r="W128" s="13" t="b">
        <v>0</v>
      </c>
      <c r="X128" s="13" t="s">
        <v>1180</v>
      </c>
      <c r="Y128" s="13" t="s">
        <v>1181</v>
      </c>
      <c r="Z128" s="13" t="s">
        <v>1178</v>
      </c>
      <c r="AA128" s="20" t="s">
        <v>1187</v>
      </c>
      <c r="AB128" s="13"/>
      <c r="AC128" s="13"/>
      <c r="AD128" s="13"/>
      <c r="AE128" s="13"/>
      <c r="AF128" s="20"/>
    </row>
    <row r="129" spans="1:32" x14ac:dyDescent="0.35">
      <c r="A129" s="9">
        <v>245</v>
      </c>
      <c r="B129" s="9" t="b">
        <v>0</v>
      </c>
      <c r="C129" s="9">
        <v>0</v>
      </c>
      <c r="D129" s="9">
        <v>0</v>
      </c>
      <c r="E129" s="9">
        <v>103</v>
      </c>
      <c r="F129" s="9">
        <v>3</v>
      </c>
      <c r="G129" s="9" t="b">
        <v>0</v>
      </c>
      <c r="H129" s="9">
        <v>120</v>
      </c>
      <c r="I129" s="9"/>
      <c r="J129" s="21">
        <v>103</v>
      </c>
      <c r="K129" s="94"/>
      <c r="L129" s="9" t="s">
        <v>1094</v>
      </c>
      <c r="M129" s="14">
        <v>1</v>
      </c>
      <c r="N129" s="19">
        <v>-4</v>
      </c>
      <c r="O129" s="19">
        <v>-4</v>
      </c>
      <c r="P129" s="14" t="s">
        <v>977</v>
      </c>
      <c r="Q129" s="14" t="s">
        <v>981</v>
      </c>
      <c r="R129" s="14" t="s">
        <v>987</v>
      </c>
      <c r="S129" s="9">
        <v>1542192322</v>
      </c>
      <c r="T129" s="9" t="b">
        <v>1</v>
      </c>
      <c r="U129" s="13" t="s">
        <v>697</v>
      </c>
      <c r="V129" s="13" t="b">
        <v>0</v>
      </c>
      <c r="W129" s="13" t="b">
        <v>1</v>
      </c>
      <c r="X129" s="13" t="s">
        <v>1180</v>
      </c>
      <c r="Y129" s="13" t="s">
        <v>1181</v>
      </c>
      <c r="Z129" s="13" t="s">
        <v>1178</v>
      </c>
      <c r="AA129" s="20" t="s">
        <v>1187</v>
      </c>
      <c r="AB129" s="13"/>
      <c r="AC129" s="13"/>
      <c r="AD129" s="13"/>
      <c r="AE129" s="13"/>
      <c r="AF129" s="20"/>
    </row>
    <row r="130" spans="1:32" x14ac:dyDescent="0.35">
      <c r="A130" s="9">
        <v>40</v>
      </c>
      <c r="B130" s="9" t="b">
        <v>1</v>
      </c>
      <c r="C130" s="9">
        <v>0</v>
      </c>
      <c r="D130" s="9">
        <v>0</v>
      </c>
      <c r="E130" s="9">
        <v>103</v>
      </c>
      <c r="F130" s="9">
        <v>4</v>
      </c>
      <c r="G130" s="9" t="b">
        <v>0</v>
      </c>
      <c r="H130" s="9">
        <v>121</v>
      </c>
      <c r="I130" s="9"/>
      <c r="J130" s="21">
        <v>103</v>
      </c>
      <c r="K130" s="94"/>
      <c r="L130" s="9" t="s">
        <v>1029</v>
      </c>
      <c r="M130" s="14">
        <v>2</v>
      </c>
      <c r="N130" s="19">
        <v>-4</v>
      </c>
      <c r="O130" s="19">
        <v>-4</v>
      </c>
      <c r="P130" s="14" t="s">
        <v>975</v>
      </c>
      <c r="Q130" s="14" t="s">
        <v>981</v>
      </c>
      <c r="R130" s="14" t="s">
        <v>977</v>
      </c>
      <c r="S130" s="9">
        <v>1537986526</v>
      </c>
      <c r="T130" s="9" t="b">
        <v>1</v>
      </c>
      <c r="U130" s="13" t="s">
        <v>720</v>
      </c>
      <c r="V130" s="13" t="b">
        <v>0</v>
      </c>
      <c r="W130" s="13" t="b">
        <v>0</v>
      </c>
      <c r="X130" s="13" t="s">
        <v>1176</v>
      </c>
      <c r="Y130" s="13" t="s">
        <v>1185</v>
      </c>
      <c r="Z130" s="13" t="s">
        <v>1189</v>
      </c>
      <c r="AA130" s="20" t="s">
        <v>1170</v>
      </c>
      <c r="AB130" s="13"/>
      <c r="AC130" s="13"/>
      <c r="AD130" s="13"/>
      <c r="AE130" s="13"/>
      <c r="AF130" s="20"/>
    </row>
    <row r="131" spans="1:32" x14ac:dyDescent="0.35">
      <c r="A131" s="9">
        <v>185</v>
      </c>
      <c r="B131" s="9" t="b">
        <v>0</v>
      </c>
      <c r="C131" s="9">
        <v>0</v>
      </c>
      <c r="D131" s="9">
        <v>0</v>
      </c>
      <c r="E131" s="9">
        <v>103</v>
      </c>
      <c r="F131" s="9">
        <v>5</v>
      </c>
      <c r="G131" s="9" t="b">
        <v>0</v>
      </c>
      <c r="H131" s="9">
        <v>122</v>
      </c>
      <c r="I131" s="9"/>
      <c r="J131" s="21">
        <v>103</v>
      </c>
      <c r="K131" s="94"/>
      <c r="L131" s="9" t="s">
        <v>1108</v>
      </c>
      <c r="M131" s="14">
        <v>1</v>
      </c>
      <c r="N131" s="19">
        <v>-4</v>
      </c>
      <c r="O131" s="19">
        <v>-4</v>
      </c>
      <c r="P131" s="14" t="s">
        <v>975</v>
      </c>
      <c r="Q131" s="14" t="s">
        <v>981</v>
      </c>
      <c r="R131" s="14" t="s">
        <v>977</v>
      </c>
      <c r="S131" s="9">
        <v>847574054</v>
      </c>
      <c r="T131" s="9" t="b">
        <v>1</v>
      </c>
      <c r="U131" s="13" t="s">
        <v>701</v>
      </c>
      <c r="V131" s="13" t="b">
        <v>1</v>
      </c>
      <c r="W131" s="13" t="b">
        <v>0</v>
      </c>
      <c r="X131" s="13" t="s">
        <v>1182</v>
      </c>
      <c r="Y131" s="13" t="s">
        <v>1172</v>
      </c>
      <c r="Z131" s="13" t="s">
        <v>1192</v>
      </c>
      <c r="AA131" s="20" t="s">
        <v>1187</v>
      </c>
      <c r="AB131" s="13"/>
      <c r="AC131" s="13"/>
      <c r="AD131" s="13"/>
      <c r="AE131" s="13"/>
      <c r="AF131" s="20"/>
    </row>
    <row r="132" spans="1:32" s="10" customFormat="1" x14ac:dyDescent="0.35">
      <c r="A132" s="9">
        <v>295</v>
      </c>
      <c r="B132" s="9" t="b">
        <v>1</v>
      </c>
      <c r="C132" s="9">
        <v>0</v>
      </c>
      <c r="D132" s="9">
        <v>0</v>
      </c>
      <c r="E132" s="9">
        <v>103</v>
      </c>
      <c r="F132" s="9">
        <v>1</v>
      </c>
      <c r="G132" s="9" t="b">
        <v>1</v>
      </c>
      <c r="H132" s="9">
        <v>123</v>
      </c>
      <c r="I132" s="9"/>
      <c r="J132" s="21">
        <v>103</v>
      </c>
      <c r="K132" s="94"/>
      <c r="L132" s="9" t="s">
        <v>1102</v>
      </c>
      <c r="M132" s="14">
        <v>1</v>
      </c>
      <c r="N132" s="19">
        <v>-4</v>
      </c>
      <c r="O132" s="19">
        <v>-4</v>
      </c>
      <c r="P132" s="14" t="s">
        <v>975</v>
      </c>
      <c r="Q132" s="14" t="s">
        <v>976</v>
      </c>
      <c r="R132" s="14" t="s">
        <v>987</v>
      </c>
      <c r="S132" s="9">
        <v>1040362710</v>
      </c>
      <c r="T132" s="9" t="b">
        <v>1</v>
      </c>
      <c r="U132" s="13" t="s">
        <v>720</v>
      </c>
      <c r="V132" s="13" t="b">
        <v>0</v>
      </c>
      <c r="W132" s="13" t="b">
        <v>0</v>
      </c>
      <c r="X132" s="13" t="s">
        <v>1180</v>
      </c>
      <c r="Y132" s="13" t="s">
        <v>1185</v>
      </c>
      <c r="Z132" s="13" t="s">
        <v>1178</v>
      </c>
      <c r="AA132" s="20" t="s">
        <v>1193</v>
      </c>
      <c r="AB132" s="13"/>
      <c r="AC132" s="13"/>
      <c r="AD132" s="13"/>
      <c r="AE132" s="13"/>
      <c r="AF132" s="20"/>
    </row>
    <row r="133" spans="1:32" x14ac:dyDescent="0.35">
      <c r="A133" s="9">
        <v>191</v>
      </c>
      <c r="B133" s="9" t="b">
        <v>1</v>
      </c>
      <c r="C133" s="9">
        <v>0</v>
      </c>
      <c r="D133" s="9">
        <v>0</v>
      </c>
      <c r="E133" s="9">
        <v>103</v>
      </c>
      <c r="F133" s="9">
        <v>2</v>
      </c>
      <c r="G133" s="9" t="b">
        <v>1</v>
      </c>
      <c r="H133" s="9">
        <v>124</v>
      </c>
      <c r="I133" s="9"/>
      <c r="J133" s="21">
        <v>103</v>
      </c>
      <c r="K133" s="94"/>
      <c r="L133" s="9" t="s">
        <v>1118</v>
      </c>
      <c r="M133" s="14">
        <v>1</v>
      </c>
      <c r="N133" s="19">
        <v>-4</v>
      </c>
      <c r="O133" s="19">
        <v>-4</v>
      </c>
      <c r="P133" s="14" t="s">
        <v>977</v>
      </c>
      <c r="Q133" s="14" t="s">
        <v>976</v>
      </c>
      <c r="R133" s="14" t="s">
        <v>987</v>
      </c>
      <c r="S133" s="9">
        <v>521991843</v>
      </c>
      <c r="T133" s="9" t="b">
        <v>0</v>
      </c>
      <c r="U133" s="13" t="s">
        <v>677</v>
      </c>
      <c r="V133" s="13" t="b">
        <v>0</v>
      </c>
      <c r="W133" s="13" t="b">
        <v>0</v>
      </c>
      <c r="X133" s="13" t="s">
        <v>1180</v>
      </c>
      <c r="Y133" s="13" t="s">
        <v>1181</v>
      </c>
      <c r="Z133" s="13" t="s">
        <v>1178</v>
      </c>
      <c r="AA133" s="20" t="s">
        <v>1187</v>
      </c>
      <c r="AB133" s="13"/>
      <c r="AC133" s="13"/>
      <c r="AD133" s="13"/>
      <c r="AE133" s="13"/>
      <c r="AF133" s="20"/>
    </row>
    <row r="134" spans="1:32" s="10" customFormat="1" x14ac:dyDescent="0.35">
      <c r="A134" s="9">
        <v>186</v>
      </c>
      <c r="B134" s="9" t="b">
        <v>0</v>
      </c>
      <c r="C134" s="9">
        <v>0</v>
      </c>
      <c r="D134" s="9">
        <v>0</v>
      </c>
      <c r="E134" s="9">
        <v>103</v>
      </c>
      <c r="F134" s="9">
        <v>3</v>
      </c>
      <c r="G134" s="9" t="b">
        <v>1</v>
      </c>
      <c r="H134" s="9">
        <v>125</v>
      </c>
      <c r="I134" s="9"/>
      <c r="J134" s="21">
        <v>103</v>
      </c>
      <c r="K134" s="94"/>
      <c r="L134" s="9" t="s">
        <v>1088</v>
      </c>
      <c r="M134" s="14">
        <v>1</v>
      </c>
      <c r="N134" s="19">
        <v>-4</v>
      </c>
      <c r="O134" s="19">
        <v>-4</v>
      </c>
      <c r="P134" s="14" t="s">
        <v>975</v>
      </c>
      <c r="Q134" s="14" t="s">
        <v>981</v>
      </c>
      <c r="R134" s="14" t="s">
        <v>977</v>
      </c>
      <c r="S134" s="9">
        <v>1886887397</v>
      </c>
      <c r="T134" s="9" t="b">
        <v>1</v>
      </c>
      <c r="U134" s="13" t="s">
        <v>720</v>
      </c>
      <c r="V134" s="13" t="b">
        <v>0</v>
      </c>
      <c r="W134" s="13" t="b">
        <v>0</v>
      </c>
      <c r="X134" s="13" t="s">
        <v>1180</v>
      </c>
      <c r="Y134" s="13" t="s">
        <v>1181</v>
      </c>
      <c r="Z134" s="13" t="s">
        <v>1178</v>
      </c>
      <c r="AA134" s="20" t="s">
        <v>1187</v>
      </c>
      <c r="AB134" s="13"/>
      <c r="AC134" s="13"/>
      <c r="AD134" s="13"/>
      <c r="AE134" s="13"/>
      <c r="AF134" s="20"/>
    </row>
    <row r="135" spans="1:32" x14ac:dyDescent="0.35">
      <c r="A135" s="9">
        <v>194</v>
      </c>
      <c r="B135" s="9" t="b">
        <v>0</v>
      </c>
      <c r="C135" s="9">
        <v>0</v>
      </c>
      <c r="D135" s="9">
        <v>0</v>
      </c>
      <c r="E135" s="9">
        <v>103</v>
      </c>
      <c r="F135" s="9">
        <v>4</v>
      </c>
      <c r="G135" s="9" t="b">
        <v>1</v>
      </c>
      <c r="H135" s="9">
        <v>126</v>
      </c>
      <c r="I135" s="9"/>
      <c r="J135" s="21">
        <v>103</v>
      </c>
      <c r="K135" s="94"/>
      <c r="L135" s="9" t="s">
        <v>1124</v>
      </c>
      <c r="M135" s="14">
        <v>1</v>
      </c>
      <c r="N135" s="19">
        <v>-4</v>
      </c>
      <c r="O135" s="19">
        <v>-4</v>
      </c>
      <c r="P135" s="14" t="s">
        <v>975</v>
      </c>
      <c r="Q135" s="14" t="s">
        <v>976</v>
      </c>
      <c r="R135" s="14" t="s">
        <v>987</v>
      </c>
      <c r="S135" s="9">
        <v>321805383</v>
      </c>
      <c r="T135" s="9" t="b">
        <v>1</v>
      </c>
      <c r="U135" s="13" t="s">
        <v>689</v>
      </c>
      <c r="V135" s="13" t="b">
        <v>0</v>
      </c>
      <c r="W135" s="13" t="b">
        <v>0</v>
      </c>
      <c r="X135" s="13" t="s">
        <v>1180</v>
      </c>
      <c r="Y135" s="13" t="s">
        <v>1181</v>
      </c>
      <c r="Z135" s="13" t="s">
        <v>1178</v>
      </c>
      <c r="AA135" s="20" t="s">
        <v>1187</v>
      </c>
      <c r="AB135" s="13"/>
      <c r="AC135" s="13"/>
      <c r="AD135" s="13"/>
      <c r="AE135" s="13"/>
      <c r="AF135" s="20"/>
    </row>
    <row r="136" spans="1:32" s="10" customFormat="1" x14ac:dyDescent="0.35">
      <c r="A136" s="9">
        <v>31</v>
      </c>
      <c r="B136" s="9" t="b">
        <v>0</v>
      </c>
      <c r="C136" s="9">
        <v>0</v>
      </c>
      <c r="D136" s="9">
        <v>0</v>
      </c>
      <c r="E136" s="9">
        <v>103</v>
      </c>
      <c r="F136" s="9">
        <v>5</v>
      </c>
      <c r="G136" s="9" t="b">
        <v>1</v>
      </c>
      <c r="H136" s="9">
        <v>127</v>
      </c>
      <c r="I136" s="9"/>
      <c r="J136" s="21">
        <v>103</v>
      </c>
      <c r="K136" s="94"/>
      <c r="L136" s="9" t="s">
        <v>1127</v>
      </c>
      <c r="M136" s="14">
        <v>1</v>
      </c>
      <c r="N136" s="19">
        <v>-4</v>
      </c>
      <c r="O136" s="19">
        <v>-4</v>
      </c>
      <c r="P136" s="14" t="s">
        <v>975</v>
      </c>
      <c r="Q136" s="14" t="s">
        <v>981</v>
      </c>
      <c r="R136" s="14" t="s">
        <v>977</v>
      </c>
      <c r="S136" s="9">
        <v>203477166</v>
      </c>
      <c r="T136" s="9" t="b">
        <v>1</v>
      </c>
      <c r="U136" s="13" t="s">
        <v>713</v>
      </c>
      <c r="V136" s="13" t="b">
        <v>0</v>
      </c>
      <c r="W136" s="13" t="b">
        <v>0</v>
      </c>
      <c r="X136" s="13" t="s">
        <v>1180</v>
      </c>
      <c r="Y136" s="13" t="s">
        <v>1181</v>
      </c>
      <c r="Z136" s="13" t="s">
        <v>1178</v>
      </c>
      <c r="AA136" s="20" t="s">
        <v>1187</v>
      </c>
      <c r="AB136" s="13"/>
      <c r="AC136" s="13"/>
      <c r="AD136" s="13"/>
      <c r="AE136" s="13"/>
      <c r="AF136" s="20"/>
    </row>
    <row r="137" spans="1:32" x14ac:dyDescent="0.35">
      <c r="A137" s="9">
        <v>41</v>
      </c>
      <c r="B137" s="9" t="b">
        <v>0</v>
      </c>
      <c r="C137" s="9">
        <v>0</v>
      </c>
      <c r="D137" s="9">
        <v>0</v>
      </c>
      <c r="E137" s="9">
        <v>128</v>
      </c>
      <c r="F137" s="9">
        <v>1</v>
      </c>
      <c r="G137" s="9" t="b">
        <v>0</v>
      </c>
      <c r="H137" s="9">
        <v>128</v>
      </c>
      <c r="I137" s="9"/>
      <c r="J137" s="21">
        <v>128</v>
      </c>
      <c r="K137" s="94"/>
      <c r="L137" s="9" t="s">
        <v>1113</v>
      </c>
      <c r="M137" s="14">
        <v>1</v>
      </c>
      <c r="N137" s="19">
        <v>-6</v>
      </c>
      <c r="O137" s="19">
        <v>-6</v>
      </c>
      <c r="P137" s="14" t="s">
        <v>977</v>
      </c>
      <c r="Q137" s="14" t="s">
        <v>976</v>
      </c>
      <c r="R137" s="14" t="s">
        <v>987</v>
      </c>
      <c r="S137" s="9">
        <v>626175680</v>
      </c>
      <c r="T137" s="9" t="b">
        <v>0</v>
      </c>
      <c r="U137" s="13" t="s">
        <v>713</v>
      </c>
      <c r="V137" s="13" t="b">
        <v>1</v>
      </c>
      <c r="W137" s="13" t="b">
        <v>0</v>
      </c>
      <c r="X137" s="13" t="s">
        <v>1180</v>
      </c>
      <c r="Y137" s="13" t="s">
        <v>1177</v>
      </c>
      <c r="Z137" s="13" t="s">
        <v>1189</v>
      </c>
      <c r="AA137" s="20" t="s">
        <v>1187</v>
      </c>
      <c r="AB137" s="13"/>
      <c r="AC137" s="13"/>
      <c r="AD137" s="13"/>
      <c r="AE137" s="13"/>
      <c r="AF137" s="20"/>
    </row>
    <row r="138" spans="1:32" x14ac:dyDescent="0.35">
      <c r="A138" s="9">
        <v>156</v>
      </c>
      <c r="B138" s="9" t="b">
        <v>0</v>
      </c>
      <c r="C138" s="9">
        <v>0</v>
      </c>
      <c r="D138" s="9">
        <v>0</v>
      </c>
      <c r="E138" s="9">
        <v>128</v>
      </c>
      <c r="F138" s="9">
        <v>2</v>
      </c>
      <c r="G138" s="9" t="b">
        <v>0</v>
      </c>
      <c r="H138" s="9">
        <v>129</v>
      </c>
      <c r="I138" s="9"/>
      <c r="J138" s="21">
        <v>128</v>
      </c>
      <c r="K138" s="94"/>
      <c r="L138" s="9" t="s">
        <v>1105</v>
      </c>
      <c r="M138" s="14">
        <v>1</v>
      </c>
      <c r="N138" s="19">
        <v>-6</v>
      </c>
      <c r="O138" s="19">
        <v>-6</v>
      </c>
      <c r="P138" s="14" t="s">
        <v>977</v>
      </c>
      <c r="Q138" s="14" t="s">
        <v>981</v>
      </c>
      <c r="R138" s="14" t="s">
        <v>977</v>
      </c>
      <c r="S138" s="9">
        <v>998605399</v>
      </c>
      <c r="T138" s="9" t="b">
        <v>1</v>
      </c>
      <c r="U138" s="13" t="s">
        <v>697</v>
      </c>
      <c r="V138" s="13" t="b">
        <v>1</v>
      </c>
      <c r="W138" s="13" t="b">
        <v>1</v>
      </c>
      <c r="X138" s="13" t="s">
        <v>1180</v>
      </c>
      <c r="Y138" s="13" t="s">
        <v>1177</v>
      </c>
      <c r="Z138" s="13" t="s">
        <v>1189</v>
      </c>
      <c r="AA138" s="20" t="s">
        <v>1187</v>
      </c>
      <c r="AB138" s="13"/>
      <c r="AC138" s="13"/>
      <c r="AD138" s="13"/>
      <c r="AE138" s="13"/>
      <c r="AF138" s="20"/>
    </row>
    <row r="139" spans="1:32" x14ac:dyDescent="0.35">
      <c r="A139" s="9">
        <v>283</v>
      </c>
      <c r="B139" s="9" t="b">
        <v>0</v>
      </c>
      <c r="C139" s="9">
        <v>0</v>
      </c>
      <c r="D139" s="9">
        <v>0</v>
      </c>
      <c r="E139" s="9">
        <v>128</v>
      </c>
      <c r="F139" s="9">
        <v>3</v>
      </c>
      <c r="G139" s="9" t="b">
        <v>0</v>
      </c>
      <c r="H139" s="9">
        <v>130</v>
      </c>
      <c r="I139" s="9"/>
      <c r="J139" s="21">
        <v>128</v>
      </c>
      <c r="K139" s="94"/>
      <c r="L139" s="9" t="s">
        <v>1090</v>
      </c>
      <c r="M139" s="14">
        <v>1</v>
      </c>
      <c r="N139" s="19">
        <v>-6</v>
      </c>
      <c r="O139" s="19">
        <v>-6</v>
      </c>
      <c r="P139" s="14" t="s">
        <v>975</v>
      </c>
      <c r="Q139" s="14" t="s">
        <v>976</v>
      </c>
      <c r="R139" s="14" t="s">
        <v>987</v>
      </c>
      <c r="S139" s="9">
        <v>1635560493</v>
      </c>
      <c r="T139" s="9" t="b">
        <v>0</v>
      </c>
      <c r="U139" s="13" t="s">
        <v>717</v>
      </c>
      <c r="V139" s="13" t="b">
        <v>1</v>
      </c>
      <c r="W139" s="13" t="b">
        <v>0</v>
      </c>
      <c r="X139" s="13" t="s">
        <v>1180</v>
      </c>
      <c r="Y139" s="13" t="s">
        <v>1177</v>
      </c>
      <c r="Z139" s="13" t="s">
        <v>1189</v>
      </c>
      <c r="AA139" s="20" t="s">
        <v>1187</v>
      </c>
      <c r="AB139" s="13"/>
      <c r="AC139" s="13"/>
      <c r="AD139" s="13"/>
      <c r="AE139" s="13"/>
      <c r="AF139" s="20"/>
    </row>
    <row r="140" spans="1:32" x14ac:dyDescent="0.35">
      <c r="A140" s="9">
        <v>264</v>
      </c>
      <c r="B140" s="9" t="b">
        <v>1</v>
      </c>
      <c r="C140" s="9">
        <v>0</v>
      </c>
      <c r="D140" s="9">
        <v>0</v>
      </c>
      <c r="E140" s="9">
        <v>128</v>
      </c>
      <c r="F140" s="9">
        <v>4</v>
      </c>
      <c r="G140" s="9" t="b">
        <v>0</v>
      </c>
      <c r="H140" s="9">
        <v>131</v>
      </c>
      <c r="I140" s="9"/>
      <c r="J140" s="21">
        <v>128</v>
      </c>
      <c r="K140" s="94"/>
      <c r="L140" s="9" t="s">
        <v>1098</v>
      </c>
      <c r="M140" s="14">
        <v>1</v>
      </c>
      <c r="N140" s="19">
        <v>-6</v>
      </c>
      <c r="O140" s="19">
        <v>-6</v>
      </c>
      <c r="P140" s="14" t="s">
        <v>975</v>
      </c>
      <c r="Q140" s="14" t="s">
        <v>981</v>
      </c>
      <c r="R140" s="14" t="s">
        <v>987</v>
      </c>
      <c r="S140" s="9">
        <v>1414034046</v>
      </c>
      <c r="T140" s="9" t="b">
        <v>1</v>
      </c>
      <c r="U140" s="13" t="s">
        <v>724</v>
      </c>
      <c r="V140" s="13" t="b">
        <v>1</v>
      </c>
      <c r="W140" s="13" t="b">
        <v>0</v>
      </c>
      <c r="X140" s="13" t="s">
        <v>1180</v>
      </c>
      <c r="Y140" s="13" t="s">
        <v>1177</v>
      </c>
      <c r="Z140" s="13" t="s">
        <v>1189</v>
      </c>
      <c r="AA140" s="20" t="s">
        <v>1187</v>
      </c>
      <c r="AB140" s="13"/>
      <c r="AC140" s="13"/>
      <c r="AD140" s="13"/>
      <c r="AE140" s="13"/>
      <c r="AF140" s="20"/>
    </row>
    <row r="141" spans="1:32" x14ac:dyDescent="0.35">
      <c r="A141" s="9">
        <v>188</v>
      </c>
      <c r="B141" s="9" t="b">
        <v>1</v>
      </c>
      <c r="C141" s="9">
        <v>0</v>
      </c>
      <c r="D141" s="9">
        <v>0</v>
      </c>
      <c r="E141" s="9">
        <v>128</v>
      </c>
      <c r="F141" s="9">
        <v>5</v>
      </c>
      <c r="G141" s="9" t="b">
        <v>0</v>
      </c>
      <c r="H141" s="9">
        <v>132</v>
      </c>
      <c r="I141" s="9"/>
      <c r="J141" s="21">
        <v>128</v>
      </c>
      <c r="K141" s="94"/>
      <c r="L141" s="9" t="s">
        <v>1119</v>
      </c>
      <c r="M141" s="14">
        <v>1</v>
      </c>
      <c r="N141" s="19">
        <v>-6</v>
      </c>
      <c r="O141" s="19">
        <v>-6</v>
      </c>
      <c r="P141" s="14" t="s">
        <v>975</v>
      </c>
      <c r="Q141" s="14" t="s">
        <v>981</v>
      </c>
      <c r="R141" s="14" t="s">
        <v>987</v>
      </c>
      <c r="S141" s="9">
        <v>441744823</v>
      </c>
      <c r="T141" s="9" t="b">
        <v>1</v>
      </c>
      <c r="U141" s="13" t="s">
        <v>693</v>
      </c>
      <c r="V141" s="13" t="b">
        <v>0</v>
      </c>
      <c r="W141" s="13" t="b">
        <v>0</v>
      </c>
      <c r="X141" s="13" t="s">
        <v>1174</v>
      </c>
      <c r="Y141" s="13" t="s">
        <v>1185</v>
      </c>
      <c r="Z141" s="13" t="s">
        <v>1192</v>
      </c>
      <c r="AA141" s="20" t="s">
        <v>1190</v>
      </c>
      <c r="AB141" s="13"/>
      <c r="AC141" s="13"/>
      <c r="AD141" s="13"/>
      <c r="AE141" s="13"/>
      <c r="AF141" s="20"/>
    </row>
    <row r="142" spans="1:32" x14ac:dyDescent="0.35">
      <c r="A142" s="9">
        <v>104</v>
      </c>
      <c r="B142" s="9" t="b">
        <v>0</v>
      </c>
      <c r="C142" s="9">
        <v>0</v>
      </c>
      <c r="D142" s="9">
        <v>0</v>
      </c>
      <c r="E142" s="9">
        <v>128</v>
      </c>
      <c r="F142" s="9">
        <v>1</v>
      </c>
      <c r="G142" s="9" t="b">
        <v>1</v>
      </c>
      <c r="H142" s="9">
        <v>133</v>
      </c>
      <c r="I142" s="9"/>
      <c r="J142" s="21">
        <v>128</v>
      </c>
      <c r="K142" s="94"/>
      <c r="L142" s="9" t="s">
        <v>1101</v>
      </c>
      <c r="M142" s="14">
        <v>1</v>
      </c>
      <c r="N142" s="19">
        <v>-6</v>
      </c>
      <c r="O142" s="19">
        <v>-6</v>
      </c>
      <c r="P142" s="14" t="s">
        <v>975</v>
      </c>
      <c r="Q142" s="14" t="s">
        <v>976</v>
      </c>
      <c r="R142" s="14" t="s">
        <v>977</v>
      </c>
      <c r="S142" s="9">
        <v>1114453988</v>
      </c>
      <c r="T142" s="9" t="b">
        <v>1</v>
      </c>
      <c r="U142" s="13" t="s">
        <v>713</v>
      </c>
      <c r="V142" s="13" t="b">
        <v>0</v>
      </c>
      <c r="W142" s="13" t="b">
        <v>0</v>
      </c>
      <c r="X142" s="13" t="s">
        <v>1195</v>
      </c>
      <c r="Y142" s="13" t="s">
        <v>1196</v>
      </c>
      <c r="Z142" s="13" t="s">
        <v>1186</v>
      </c>
      <c r="AA142" s="20" t="s">
        <v>1187</v>
      </c>
      <c r="AB142" s="13"/>
      <c r="AC142" s="13"/>
      <c r="AD142" s="13"/>
      <c r="AE142" s="13"/>
      <c r="AF142" s="20"/>
    </row>
    <row r="143" spans="1:32" x14ac:dyDescent="0.35">
      <c r="A143" s="9">
        <v>146</v>
      </c>
      <c r="B143" s="9" t="b">
        <v>1</v>
      </c>
      <c r="C143" s="9">
        <v>0</v>
      </c>
      <c r="D143" s="9">
        <v>0</v>
      </c>
      <c r="E143" s="9">
        <v>128</v>
      </c>
      <c r="F143" s="9">
        <v>2</v>
      </c>
      <c r="G143" s="9" t="b">
        <v>1</v>
      </c>
      <c r="H143" s="9">
        <v>134</v>
      </c>
      <c r="I143" s="9"/>
      <c r="J143" s="21">
        <v>128</v>
      </c>
      <c r="K143" s="94"/>
      <c r="L143" s="9" t="s">
        <v>1109</v>
      </c>
      <c r="M143" s="14">
        <v>1</v>
      </c>
      <c r="N143" s="19">
        <v>-6</v>
      </c>
      <c r="O143" s="19">
        <v>-6</v>
      </c>
      <c r="P143" s="14" t="s">
        <v>975</v>
      </c>
      <c r="Q143" s="14" t="s">
        <v>981</v>
      </c>
      <c r="R143" s="14" t="s">
        <v>987</v>
      </c>
      <c r="S143" s="9">
        <v>828439041</v>
      </c>
      <c r="T143" s="9" t="b">
        <v>1</v>
      </c>
      <c r="U143" s="13" t="s">
        <v>693</v>
      </c>
      <c r="V143" s="13" t="b">
        <v>0</v>
      </c>
      <c r="W143" s="13" t="b">
        <v>0</v>
      </c>
      <c r="X143" s="13" t="s">
        <v>1195</v>
      </c>
      <c r="Y143" s="13" t="s">
        <v>1185</v>
      </c>
      <c r="Z143" s="13" t="s">
        <v>1186</v>
      </c>
      <c r="AA143" s="20" t="s">
        <v>1183</v>
      </c>
      <c r="AB143" s="13"/>
      <c r="AC143" s="13"/>
      <c r="AD143" s="13"/>
      <c r="AE143" s="13"/>
      <c r="AF143" s="20"/>
    </row>
    <row r="144" spans="1:32" x14ac:dyDescent="0.35">
      <c r="A144" s="9">
        <v>37</v>
      </c>
      <c r="B144" s="9" t="b">
        <v>1</v>
      </c>
      <c r="C144" s="9">
        <v>0</v>
      </c>
      <c r="D144" s="9">
        <v>0</v>
      </c>
      <c r="E144" s="9">
        <v>128</v>
      </c>
      <c r="F144" s="9">
        <v>3</v>
      </c>
      <c r="G144" s="9" t="b">
        <v>1</v>
      </c>
      <c r="H144" s="9">
        <v>135</v>
      </c>
      <c r="I144" s="9"/>
      <c r="J144" s="21">
        <v>128</v>
      </c>
      <c r="K144" s="94"/>
      <c r="L144" s="9" t="s">
        <v>1114</v>
      </c>
      <c r="M144" s="14">
        <v>1</v>
      </c>
      <c r="N144" s="19">
        <v>-6</v>
      </c>
      <c r="O144" s="19">
        <v>-6</v>
      </c>
      <c r="P144" s="14" t="s">
        <v>975</v>
      </c>
      <c r="Q144" s="14" t="s">
        <v>976</v>
      </c>
      <c r="R144" s="14" t="s">
        <v>979</v>
      </c>
      <c r="S144" s="9">
        <v>591387787</v>
      </c>
      <c r="T144" s="9" t="b">
        <v>1</v>
      </c>
      <c r="U144" s="13" t="s">
        <v>705</v>
      </c>
      <c r="V144" s="13" t="b">
        <v>0</v>
      </c>
      <c r="W144" s="13" t="b">
        <v>0</v>
      </c>
      <c r="X144" s="13" t="s">
        <v>1174</v>
      </c>
      <c r="Y144" s="13" t="s">
        <v>1191</v>
      </c>
      <c r="Z144" s="13" t="s">
        <v>1192</v>
      </c>
      <c r="AA144" s="20" t="s">
        <v>1187</v>
      </c>
      <c r="AB144" s="13"/>
      <c r="AC144" s="13"/>
      <c r="AD144" s="13"/>
      <c r="AE144" s="13"/>
      <c r="AF144" s="20"/>
    </row>
    <row r="145" spans="1:32" x14ac:dyDescent="0.35">
      <c r="A145" s="9">
        <v>300</v>
      </c>
      <c r="B145" s="9" t="b">
        <v>0</v>
      </c>
      <c r="C145" s="9">
        <v>0</v>
      </c>
      <c r="D145" s="9">
        <v>0</v>
      </c>
      <c r="E145" s="9">
        <v>128</v>
      </c>
      <c r="F145" s="9">
        <v>4</v>
      </c>
      <c r="G145" s="9" t="b">
        <v>1</v>
      </c>
      <c r="H145" s="9">
        <v>136</v>
      </c>
      <c r="I145" s="9"/>
      <c r="J145" s="21">
        <v>128</v>
      </c>
      <c r="K145" s="94"/>
      <c r="L145" s="9" t="s">
        <v>1126</v>
      </c>
      <c r="M145" s="14">
        <v>1</v>
      </c>
      <c r="N145" s="19">
        <v>-6</v>
      </c>
      <c r="O145" s="19">
        <v>-6</v>
      </c>
      <c r="P145" s="14" t="s">
        <v>977</v>
      </c>
      <c r="Q145" s="14" t="s">
        <v>981</v>
      </c>
      <c r="R145" s="14" t="s">
        <v>977</v>
      </c>
      <c r="S145" s="9">
        <v>315246888</v>
      </c>
      <c r="T145" s="9" t="b">
        <v>0</v>
      </c>
      <c r="U145" s="13" t="s">
        <v>713</v>
      </c>
      <c r="V145" s="13" t="b">
        <v>1</v>
      </c>
      <c r="W145" s="13" t="b">
        <v>0</v>
      </c>
      <c r="X145" s="13" t="s">
        <v>1180</v>
      </c>
      <c r="Y145" s="13" t="s">
        <v>1177</v>
      </c>
      <c r="Z145" s="13" t="s">
        <v>1189</v>
      </c>
      <c r="AA145" s="20" t="s">
        <v>1187</v>
      </c>
      <c r="AB145" s="13"/>
      <c r="AC145" s="13"/>
      <c r="AD145" s="13"/>
      <c r="AE145" s="13"/>
      <c r="AF145" s="20"/>
    </row>
    <row r="146" spans="1:32" x14ac:dyDescent="0.35">
      <c r="A146" s="9">
        <v>278</v>
      </c>
      <c r="B146" s="9" t="b">
        <v>0</v>
      </c>
      <c r="C146" s="9">
        <v>0</v>
      </c>
      <c r="D146" s="9">
        <v>0</v>
      </c>
      <c r="E146" s="9">
        <v>137</v>
      </c>
      <c r="F146" s="9">
        <v>1</v>
      </c>
      <c r="G146" s="9" t="b">
        <v>0</v>
      </c>
      <c r="H146" s="9">
        <v>137</v>
      </c>
      <c r="I146" s="9"/>
      <c r="J146" s="21">
        <v>137</v>
      </c>
      <c r="K146" s="94"/>
      <c r="L146" s="9" t="s">
        <v>1099</v>
      </c>
      <c r="M146" s="14">
        <v>1</v>
      </c>
      <c r="N146" s="19">
        <v>-8</v>
      </c>
      <c r="O146" s="19">
        <v>-8</v>
      </c>
      <c r="P146" s="14" t="s">
        <v>977</v>
      </c>
      <c r="Q146" s="14" t="s">
        <v>981</v>
      </c>
      <c r="R146" s="14" t="s">
        <v>977</v>
      </c>
      <c r="S146" s="9">
        <v>1274259966</v>
      </c>
      <c r="T146" s="9" t="b">
        <v>0</v>
      </c>
      <c r="U146" s="13" t="s">
        <v>713</v>
      </c>
      <c r="V146" s="13" t="b">
        <v>0</v>
      </c>
      <c r="W146" s="13" t="b">
        <v>0</v>
      </c>
      <c r="X146" s="13" t="s">
        <v>1176</v>
      </c>
      <c r="Y146" s="13" t="s">
        <v>1181</v>
      </c>
      <c r="Z146" s="13" t="s">
        <v>1189</v>
      </c>
      <c r="AA146" s="20" t="s">
        <v>1187</v>
      </c>
      <c r="AB146" s="13"/>
      <c r="AC146" s="13"/>
      <c r="AD146" s="13"/>
      <c r="AE146" s="13"/>
      <c r="AF146" s="20"/>
    </row>
    <row r="147" spans="1:32" x14ac:dyDescent="0.35">
      <c r="A147" s="9">
        <v>293</v>
      </c>
      <c r="B147" s="9" t="b">
        <v>0</v>
      </c>
      <c r="C147" s="9">
        <v>0</v>
      </c>
      <c r="D147" s="9">
        <v>0</v>
      </c>
      <c r="E147" s="9">
        <v>137</v>
      </c>
      <c r="F147" s="9">
        <v>2</v>
      </c>
      <c r="G147" s="9" t="b">
        <v>0</v>
      </c>
      <c r="H147" s="9">
        <v>138</v>
      </c>
      <c r="I147" s="9"/>
      <c r="J147" s="21">
        <v>137</v>
      </c>
      <c r="K147" s="94"/>
      <c r="L147" s="9" t="s">
        <v>1085</v>
      </c>
      <c r="M147" s="14">
        <v>1</v>
      </c>
      <c r="N147" s="19">
        <v>-8</v>
      </c>
      <c r="O147" s="19">
        <v>-8</v>
      </c>
      <c r="P147" s="14" t="s">
        <v>975</v>
      </c>
      <c r="Q147" s="14" t="s">
        <v>976</v>
      </c>
      <c r="R147" s="14" t="s">
        <v>987</v>
      </c>
      <c r="S147" s="9">
        <v>2019714911</v>
      </c>
      <c r="T147" s="9" t="b">
        <v>0</v>
      </c>
      <c r="U147" s="13" t="s">
        <v>673</v>
      </c>
      <c r="V147" s="13" t="b">
        <v>0</v>
      </c>
      <c r="W147" s="13" t="b">
        <v>0</v>
      </c>
      <c r="X147" s="13" t="s">
        <v>1176</v>
      </c>
      <c r="Y147" s="13" t="s">
        <v>1181</v>
      </c>
      <c r="Z147" s="13" t="s">
        <v>1189</v>
      </c>
      <c r="AA147" s="20" t="s">
        <v>1187</v>
      </c>
      <c r="AB147" s="13"/>
      <c r="AC147" s="13"/>
      <c r="AD147" s="13"/>
      <c r="AE147" s="13"/>
      <c r="AF147" s="20"/>
    </row>
    <row r="148" spans="1:32" x14ac:dyDescent="0.35">
      <c r="A148" s="9">
        <v>141</v>
      </c>
      <c r="B148" s="9" t="b">
        <v>0</v>
      </c>
      <c r="C148" s="9">
        <v>0</v>
      </c>
      <c r="D148" s="9">
        <v>0</v>
      </c>
      <c r="E148" s="9">
        <v>137</v>
      </c>
      <c r="F148" s="9">
        <v>3</v>
      </c>
      <c r="G148" s="9" t="b">
        <v>0</v>
      </c>
      <c r="H148" s="9">
        <v>139</v>
      </c>
      <c r="I148" s="9"/>
      <c r="J148" s="21">
        <v>137</v>
      </c>
      <c r="K148" s="94"/>
      <c r="L148" s="9" t="s">
        <v>1111</v>
      </c>
      <c r="M148" s="14">
        <v>1</v>
      </c>
      <c r="N148" s="19">
        <v>-8</v>
      </c>
      <c r="O148" s="19">
        <v>-8</v>
      </c>
      <c r="P148" s="14" t="s">
        <v>977</v>
      </c>
      <c r="Q148" s="14" t="s">
        <v>976</v>
      </c>
      <c r="R148" s="14" t="s">
        <v>977</v>
      </c>
      <c r="S148" s="9">
        <v>725314329</v>
      </c>
      <c r="T148" s="9" t="b">
        <v>1</v>
      </c>
      <c r="U148" s="13" t="s">
        <v>713</v>
      </c>
      <c r="V148" s="13" t="b">
        <v>0</v>
      </c>
      <c r="W148" s="13" t="b">
        <v>0</v>
      </c>
      <c r="X148" s="13" t="s">
        <v>1176</v>
      </c>
      <c r="Y148" s="13" t="s">
        <v>1181</v>
      </c>
      <c r="Z148" s="13" t="s">
        <v>1189</v>
      </c>
      <c r="AA148" s="20" t="s">
        <v>1187</v>
      </c>
      <c r="AB148" s="13"/>
      <c r="AC148" s="13"/>
      <c r="AD148" s="13"/>
      <c r="AE148" s="13"/>
      <c r="AF148" s="20"/>
    </row>
    <row r="149" spans="1:32" x14ac:dyDescent="0.35">
      <c r="A149" s="9">
        <v>126</v>
      </c>
      <c r="B149" s="9" t="b">
        <v>0</v>
      </c>
      <c r="C149" s="9">
        <v>0</v>
      </c>
      <c r="D149" s="9">
        <v>0</v>
      </c>
      <c r="E149" s="9">
        <v>137</v>
      </c>
      <c r="F149" s="9">
        <v>4</v>
      </c>
      <c r="G149" s="9" t="b">
        <v>0</v>
      </c>
      <c r="H149" s="9">
        <v>140</v>
      </c>
      <c r="I149" s="9"/>
      <c r="J149" s="21">
        <v>137</v>
      </c>
      <c r="K149" s="94"/>
      <c r="L149" s="9" t="s">
        <v>1093</v>
      </c>
      <c r="M149" s="14">
        <v>1</v>
      </c>
      <c r="N149" s="19">
        <v>-8</v>
      </c>
      <c r="O149" s="19">
        <v>-8</v>
      </c>
      <c r="P149" s="14" t="s">
        <v>975</v>
      </c>
      <c r="Q149" s="14" t="s">
        <v>976</v>
      </c>
      <c r="R149" s="14" t="s">
        <v>977</v>
      </c>
      <c r="S149" s="9">
        <v>1588267771</v>
      </c>
      <c r="T149" s="9" t="b">
        <v>1</v>
      </c>
      <c r="U149" s="13" t="s">
        <v>689</v>
      </c>
      <c r="V149" s="13" t="b">
        <v>0</v>
      </c>
      <c r="W149" s="13" t="b">
        <v>0</v>
      </c>
      <c r="X149" s="13" t="s">
        <v>1176</v>
      </c>
      <c r="Y149" s="13" t="s">
        <v>1181</v>
      </c>
      <c r="Z149" s="13" t="s">
        <v>1189</v>
      </c>
      <c r="AA149" s="20" t="s">
        <v>1187</v>
      </c>
      <c r="AB149" s="13"/>
      <c r="AC149" s="13"/>
      <c r="AD149" s="13"/>
      <c r="AE149" s="13"/>
      <c r="AF149" s="20"/>
    </row>
    <row r="150" spans="1:32" s="10" customFormat="1" x14ac:dyDescent="0.35">
      <c r="A150" s="9">
        <v>160</v>
      </c>
      <c r="B150" s="9" t="b">
        <v>0</v>
      </c>
      <c r="C150" s="9">
        <v>0</v>
      </c>
      <c r="D150" s="9">
        <v>0</v>
      </c>
      <c r="E150" s="9">
        <v>137</v>
      </c>
      <c r="F150" s="9">
        <v>5</v>
      </c>
      <c r="G150" s="9" t="b">
        <v>0</v>
      </c>
      <c r="H150" s="9">
        <v>141</v>
      </c>
      <c r="I150" s="9"/>
      <c r="J150" s="21">
        <v>137</v>
      </c>
      <c r="K150" s="94"/>
      <c r="L150" s="9" t="s">
        <v>1117</v>
      </c>
      <c r="M150" s="14">
        <v>1</v>
      </c>
      <c r="N150" s="19">
        <v>-8</v>
      </c>
      <c r="O150" s="19">
        <v>-8</v>
      </c>
      <c r="P150" s="14" t="s">
        <v>975</v>
      </c>
      <c r="Q150" s="14" t="s">
        <v>976</v>
      </c>
      <c r="R150" s="14" t="s">
        <v>977</v>
      </c>
      <c r="S150" s="9">
        <v>524742831</v>
      </c>
      <c r="T150" s="9" t="b">
        <v>1</v>
      </c>
      <c r="U150" s="13" t="s">
        <v>701</v>
      </c>
      <c r="V150" s="13" t="b">
        <v>0</v>
      </c>
      <c r="W150" s="13" t="b">
        <v>0</v>
      </c>
      <c r="X150" s="13" t="s">
        <v>1176</v>
      </c>
      <c r="Y150" s="13" t="s">
        <v>1181</v>
      </c>
      <c r="Z150" s="13" t="s">
        <v>1189</v>
      </c>
      <c r="AA150" s="20" t="s">
        <v>1187</v>
      </c>
      <c r="AB150" s="13"/>
      <c r="AC150" s="13"/>
      <c r="AD150" s="13"/>
      <c r="AE150" s="13"/>
      <c r="AF150" s="20"/>
    </row>
    <row r="151" spans="1:32" x14ac:dyDescent="0.35">
      <c r="A151" s="9">
        <v>67</v>
      </c>
      <c r="B151" s="9" t="b">
        <v>0</v>
      </c>
      <c r="C151" s="9">
        <v>0</v>
      </c>
      <c r="D151" s="9">
        <v>0</v>
      </c>
      <c r="E151" s="9">
        <v>137</v>
      </c>
      <c r="F151" s="9">
        <v>1</v>
      </c>
      <c r="G151" s="9" t="b">
        <v>1</v>
      </c>
      <c r="H151" s="9">
        <v>142</v>
      </c>
      <c r="I151" s="9"/>
      <c r="J151" s="21">
        <v>137</v>
      </c>
      <c r="K151" s="94"/>
      <c r="L151" s="9" t="s">
        <v>1086</v>
      </c>
      <c r="M151" s="14">
        <v>1</v>
      </c>
      <c r="N151" s="19">
        <v>-8</v>
      </c>
      <c r="O151" s="19">
        <v>-8</v>
      </c>
      <c r="P151" s="14" t="s">
        <v>975</v>
      </c>
      <c r="Q151" s="14" t="s">
        <v>976</v>
      </c>
      <c r="R151" s="14" t="s">
        <v>977</v>
      </c>
      <c r="S151" s="9">
        <v>1921551060</v>
      </c>
      <c r="T151" s="9" t="b">
        <v>1</v>
      </c>
      <c r="U151" s="13" t="s">
        <v>705</v>
      </c>
      <c r="V151" s="13" t="b">
        <v>0</v>
      </c>
      <c r="W151" s="13" t="b">
        <v>0</v>
      </c>
      <c r="X151" s="13" t="s">
        <v>1176</v>
      </c>
      <c r="Y151" s="13" t="s">
        <v>1181</v>
      </c>
      <c r="Z151" s="13" t="s">
        <v>1189</v>
      </c>
      <c r="AA151" s="20" t="s">
        <v>1187</v>
      </c>
      <c r="AB151" s="13"/>
      <c r="AC151" s="13"/>
      <c r="AD151" s="13"/>
      <c r="AE151" s="13"/>
      <c r="AF151" s="20"/>
    </row>
    <row r="152" spans="1:32" x14ac:dyDescent="0.35">
      <c r="A152" s="9">
        <v>84</v>
      </c>
      <c r="B152" s="9" t="b">
        <v>1</v>
      </c>
      <c r="C152" s="9">
        <v>0</v>
      </c>
      <c r="D152" s="9">
        <v>0</v>
      </c>
      <c r="E152" s="9">
        <v>137</v>
      </c>
      <c r="F152" s="9">
        <v>2</v>
      </c>
      <c r="G152" s="9" t="b">
        <v>1</v>
      </c>
      <c r="H152" s="9">
        <v>143</v>
      </c>
      <c r="I152" s="9"/>
      <c r="J152" s="21">
        <v>137</v>
      </c>
      <c r="K152" s="94"/>
      <c r="L152" s="9" t="s">
        <v>1115</v>
      </c>
      <c r="M152" s="14">
        <v>1</v>
      </c>
      <c r="N152" s="19">
        <v>-8</v>
      </c>
      <c r="O152" s="19">
        <v>-8</v>
      </c>
      <c r="P152" s="14" t="s">
        <v>975</v>
      </c>
      <c r="Q152" s="14" t="s">
        <v>976</v>
      </c>
      <c r="R152" s="14" t="s">
        <v>977</v>
      </c>
      <c r="S152" s="9">
        <v>566215399</v>
      </c>
      <c r="T152" s="9" t="b">
        <v>1</v>
      </c>
      <c r="U152" s="13" t="s">
        <v>693</v>
      </c>
      <c r="V152" s="13" t="b">
        <v>0</v>
      </c>
      <c r="W152" s="13" t="b">
        <v>0</v>
      </c>
      <c r="X152" s="13" t="s">
        <v>1195</v>
      </c>
      <c r="Y152" s="13" t="s">
        <v>1185</v>
      </c>
      <c r="Z152" s="13" t="s">
        <v>1173</v>
      </c>
      <c r="AA152" s="20" t="s">
        <v>1193</v>
      </c>
      <c r="AB152" s="13"/>
      <c r="AC152" s="13"/>
      <c r="AD152" s="13"/>
      <c r="AE152" s="13"/>
      <c r="AF152" s="20"/>
    </row>
    <row r="153" spans="1:32" x14ac:dyDescent="0.35">
      <c r="A153" s="9">
        <v>267</v>
      </c>
      <c r="B153" s="9" t="b">
        <v>0</v>
      </c>
      <c r="C153" s="9">
        <v>0</v>
      </c>
      <c r="D153" s="9">
        <v>0</v>
      </c>
      <c r="E153" s="9">
        <v>137</v>
      </c>
      <c r="F153" s="9">
        <v>3</v>
      </c>
      <c r="G153" s="9" t="b">
        <v>1</v>
      </c>
      <c r="H153" s="9">
        <v>144</v>
      </c>
      <c r="I153" s="9"/>
      <c r="J153" s="21">
        <v>137</v>
      </c>
      <c r="K153" s="94"/>
      <c r="L153" s="9" t="s">
        <v>1123</v>
      </c>
      <c r="M153" s="14">
        <v>1</v>
      </c>
      <c r="N153" s="19">
        <v>-8</v>
      </c>
      <c r="O153" s="19">
        <v>-8</v>
      </c>
      <c r="P153" s="14" t="s">
        <v>977</v>
      </c>
      <c r="Q153" s="14" t="s">
        <v>981</v>
      </c>
      <c r="R153" s="14" t="s">
        <v>979</v>
      </c>
      <c r="S153" s="9">
        <v>332641280</v>
      </c>
      <c r="T153" s="9" t="b">
        <v>1</v>
      </c>
      <c r="U153" s="13" t="s">
        <v>724</v>
      </c>
      <c r="V153" s="13" t="b">
        <v>0</v>
      </c>
      <c r="W153" s="13" t="b">
        <v>0</v>
      </c>
      <c r="X153" s="13" t="s">
        <v>1182</v>
      </c>
      <c r="Y153" s="13" t="s">
        <v>1185</v>
      </c>
      <c r="Z153" s="13" t="s">
        <v>1189</v>
      </c>
      <c r="AA153" s="20" t="s">
        <v>1188</v>
      </c>
      <c r="AB153" s="13"/>
      <c r="AC153" s="13"/>
      <c r="AD153" s="13"/>
      <c r="AE153" s="13"/>
      <c r="AF153" s="20"/>
    </row>
    <row r="154" spans="1:32" x14ac:dyDescent="0.35">
      <c r="A154" s="9">
        <v>36</v>
      </c>
      <c r="B154" s="9" t="b">
        <v>0</v>
      </c>
      <c r="C154" s="9">
        <v>0</v>
      </c>
      <c r="D154" s="9">
        <v>0</v>
      </c>
      <c r="E154" s="9">
        <v>137</v>
      </c>
      <c r="F154" s="9">
        <v>4</v>
      </c>
      <c r="G154" s="9" t="b">
        <v>1</v>
      </c>
      <c r="H154" s="9">
        <v>145</v>
      </c>
      <c r="I154" s="9"/>
      <c r="J154" s="21">
        <v>137</v>
      </c>
      <c r="K154" s="94"/>
      <c r="L154" s="9" t="s">
        <v>1120</v>
      </c>
      <c r="M154" s="14">
        <v>1</v>
      </c>
      <c r="N154" s="19">
        <v>-8</v>
      </c>
      <c r="O154" s="19">
        <v>-8</v>
      </c>
      <c r="P154" s="14" t="s">
        <v>975</v>
      </c>
      <c r="Q154" s="14" t="s">
        <v>981</v>
      </c>
      <c r="R154" s="14" t="s">
        <v>987</v>
      </c>
      <c r="S154" s="9">
        <v>427218646</v>
      </c>
      <c r="T154" s="9" t="b">
        <v>1</v>
      </c>
      <c r="U154" s="13" t="s">
        <v>705</v>
      </c>
      <c r="V154" s="13" t="b">
        <v>0</v>
      </c>
      <c r="W154" s="13" t="b">
        <v>0</v>
      </c>
      <c r="X154" s="13" t="s">
        <v>1195</v>
      </c>
      <c r="Y154" s="13" t="s">
        <v>1185</v>
      </c>
      <c r="Z154" s="13" t="s">
        <v>1197</v>
      </c>
      <c r="AA154" s="20" t="s">
        <v>1188</v>
      </c>
      <c r="AB154" s="13"/>
      <c r="AC154" s="13"/>
      <c r="AD154" s="13"/>
      <c r="AE154" s="13"/>
      <c r="AF154" s="20"/>
    </row>
    <row r="155" spans="1:32" x14ac:dyDescent="0.35">
      <c r="A155" s="9">
        <v>61</v>
      </c>
      <c r="B155" s="9" t="b">
        <v>0</v>
      </c>
      <c r="C155" s="9">
        <v>0</v>
      </c>
      <c r="D155" s="9">
        <v>0</v>
      </c>
      <c r="E155" s="9">
        <v>137</v>
      </c>
      <c r="F155" s="9">
        <v>5</v>
      </c>
      <c r="G155" s="9" t="b">
        <v>1</v>
      </c>
      <c r="H155" s="9">
        <v>146</v>
      </c>
      <c r="I155" s="9"/>
      <c r="J155" s="21">
        <v>137</v>
      </c>
      <c r="K155" s="94"/>
      <c r="L155" s="9" t="s">
        <v>1110</v>
      </c>
      <c r="M155" s="14">
        <v>1</v>
      </c>
      <c r="N155" s="19">
        <v>-8</v>
      </c>
      <c r="O155" s="19">
        <v>-8</v>
      </c>
      <c r="P155" s="14" t="s">
        <v>977</v>
      </c>
      <c r="Q155" s="14" t="s">
        <v>976</v>
      </c>
      <c r="R155" s="14" t="s">
        <v>987</v>
      </c>
      <c r="S155" s="9">
        <v>812917420</v>
      </c>
      <c r="T155" s="9" t="b">
        <v>1</v>
      </c>
      <c r="U155" s="13" t="s">
        <v>724</v>
      </c>
      <c r="V155" s="13" t="b">
        <v>0</v>
      </c>
      <c r="W155" s="13" t="b">
        <v>0</v>
      </c>
      <c r="X155" s="13" t="s">
        <v>1182</v>
      </c>
      <c r="Y155" s="13" t="s">
        <v>1191</v>
      </c>
      <c r="Z155" s="13" t="s">
        <v>1173</v>
      </c>
      <c r="AA155" s="20" t="s">
        <v>1187</v>
      </c>
      <c r="AB155" s="13"/>
      <c r="AC155" s="13"/>
      <c r="AD155" s="13"/>
      <c r="AE155" s="13"/>
      <c r="AF155" s="20"/>
    </row>
    <row r="156" spans="1:32" x14ac:dyDescent="0.35">
      <c r="A156" s="9">
        <v>303</v>
      </c>
      <c r="B156" s="9" t="b">
        <v>0</v>
      </c>
      <c r="C156" s="9">
        <v>0</v>
      </c>
      <c r="D156" s="9">
        <v>0</v>
      </c>
      <c r="E156" s="9">
        <v>137</v>
      </c>
      <c r="F156" s="9">
        <v>1</v>
      </c>
      <c r="G156" s="9" t="b">
        <v>0</v>
      </c>
      <c r="H156" s="9">
        <v>147</v>
      </c>
      <c r="I156" s="9"/>
      <c r="J156" s="21">
        <v>137</v>
      </c>
      <c r="K156" s="94"/>
      <c r="L156" s="9" t="s">
        <v>1092</v>
      </c>
      <c r="M156" s="14">
        <v>1</v>
      </c>
      <c r="N156" s="19">
        <v>-8</v>
      </c>
      <c r="O156" s="19">
        <v>-8</v>
      </c>
      <c r="P156" s="14" t="s">
        <v>977</v>
      </c>
      <c r="Q156" s="14" t="s">
        <v>976</v>
      </c>
      <c r="R156" s="14" t="s">
        <v>977</v>
      </c>
      <c r="S156" s="9">
        <v>1603573262</v>
      </c>
      <c r="T156" s="9" t="b">
        <v>1</v>
      </c>
      <c r="U156" s="13" t="s">
        <v>713</v>
      </c>
      <c r="V156" s="13" t="b">
        <v>0</v>
      </c>
      <c r="W156" s="13" t="b">
        <v>0</v>
      </c>
      <c r="X156" s="13" t="s">
        <v>1176</v>
      </c>
      <c r="Y156" s="13" t="s">
        <v>1181</v>
      </c>
      <c r="Z156" s="13" t="s">
        <v>1189</v>
      </c>
      <c r="AA156" s="20" t="s">
        <v>1187</v>
      </c>
      <c r="AB156" s="13"/>
      <c r="AC156" s="13"/>
      <c r="AD156" s="13"/>
      <c r="AE156" s="13"/>
      <c r="AF156" s="20"/>
    </row>
    <row r="157" spans="1:32" x14ac:dyDescent="0.35">
      <c r="A157" s="9">
        <v>136</v>
      </c>
      <c r="B157" s="9" t="b">
        <v>0</v>
      </c>
      <c r="C157" s="9">
        <v>0</v>
      </c>
      <c r="D157" s="9">
        <v>0</v>
      </c>
      <c r="E157" s="9">
        <v>137</v>
      </c>
      <c r="F157" s="9">
        <v>2</v>
      </c>
      <c r="G157" s="9" t="b">
        <v>0</v>
      </c>
      <c r="H157" s="9">
        <v>148</v>
      </c>
      <c r="I157" s="9"/>
      <c r="J157" s="21">
        <v>137</v>
      </c>
      <c r="K157" s="94"/>
      <c r="L157" s="9" t="s">
        <v>1107</v>
      </c>
      <c r="M157" s="14">
        <v>1</v>
      </c>
      <c r="N157" s="19">
        <v>-8</v>
      </c>
      <c r="O157" s="19">
        <v>-8</v>
      </c>
      <c r="P157" s="14" t="s">
        <v>975</v>
      </c>
      <c r="Q157" s="14" t="s">
        <v>976</v>
      </c>
      <c r="R157" s="14" t="s">
        <v>979</v>
      </c>
      <c r="S157" s="9">
        <v>994413881</v>
      </c>
      <c r="T157" s="9" t="b">
        <v>1</v>
      </c>
      <c r="U157" s="13" t="s">
        <v>665</v>
      </c>
      <c r="V157" s="13" t="b">
        <v>0</v>
      </c>
      <c r="W157" s="13" t="b">
        <v>0</v>
      </c>
      <c r="X157" s="13" t="s">
        <v>1176</v>
      </c>
      <c r="Y157" s="13" t="s">
        <v>1181</v>
      </c>
      <c r="Z157" s="13" t="s">
        <v>1189</v>
      </c>
      <c r="AA157" s="20" t="s">
        <v>1187</v>
      </c>
      <c r="AB157" s="13"/>
      <c r="AC157" s="13"/>
      <c r="AD157" s="13"/>
      <c r="AE157" s="13"/>
      <c r="AF157" s="20"/>
    </row>
    <row r="158" spans="1:32" x14ac:dyDescent="0.35">
      <c r="A158" s="9">
        <v>83</v>
      </c>
      <c r="B158" s="9" t="b">
        <v>0</v>
      </c>
      <c r="C158" s="9">
        <v>0</v>
      </c>
      <c r="D158" s="9">
        <v>0</v>
      </c>
      <c r="E158" s="9">
        <v>137</v>
      </c>
      <c r="F158" s="9">
        <v>3</v>
      </c>
      <c r="G158" s="9" t="b">
        <v>0</v>
      </c>
      <c r="H158" s="9">
        <v>149</v>
      </c>
      <c r="I158" s="9"/>
      <c r="J158" s="21">
        <v>137</v>
      </c>
      <c r="K158" s="94"/>
      <c r="L158" s="9" t="s">
        <v>1083</v>
      </c>
      <c r="M158" s="14">
        <v>1</v>
      </c>
      <c r="N158" s="19">
        <v>-8</v>
      </c>
      <c r="O158" s="19">
        <v>-8</v>
      </c>
      <c r="P158" s="14" t="s">
        <v>977</v>
      </c>
      <c r="Q158" s="14" t="s">
        <v>981</v>
      </c>
      <c r="R158" s="14" t="s">
        <v>977</v>
      </c>
      <c r="S158" s="9">
        <v>2134779695</v>
      </c>
      <c r="T158" s="9" t="b">
        <v>1</v>
      </c>
      <c r="U158" s="13" t="s">
        <v>693</v>
      </c>
      <c r="V158" s="13" t="b">
        <v>0</v>
      </c>
      <c r="W158" s="13" t="b">
        <v>0</v>
      </c>
      <c r="X158" s="13" t="s">
        <v>1176</v>
      </c>
      <c r="Y158" s="13" t="s">
        <v>1181</v>
      </c>
      <c r="Z158" s="13" t="s">
        <v>1198</v>
      </c>
      <c r="AA158" s="20" t="s">
        <v>1190</v>
      </c>
      <c r="AB158" s="13"/>
      <c r="AC158" s="13"/>
      <c r="AD158" s="13"/>
      <c r="AE158" s="13"/>
      <c r="AF158" s="20"/>
    </row>
    <row r="159" spans="1:32" x14ac:dyDescent="0.35">
      <c r="A159" s="9">
        <v>149</v>
      </c>
      <c r="B159" s="9" t="b">
        <v>0</v>
      </c>
      <c r="C159" s="9">
        <v>0</v>
      </c>
      <c r="D159" s="9">
        <v>0</v>
      </c>
      <c r="E159" s="9">
        <v>137</v>
      </c>
      <c r="F159" s="9">
        <v>4</v>
      </c>
      <c r="G159" s="9" t="b">
        <v>0</v>
      </c>
      <c r="H159" s="9">
        <v>150</v>
      </c>
      <c r="I159" s="9"/>
      <c r="J159" s="21">
        <v>137</v>
      </c>
      <c r="K159" s="94"/>
      <c r="L159" s="9" t="s">
        <v>1096</v>
      </c>
      <c r="M159" s="14">
        <v>1</v>
      </c>
      <c r="N159" s="19">
        <v>-8</v>
      </c>
      <c r="O159" s="19">
        <v>-8</v>
      </c>
      <c r="P159" s="14" t="s">
        <v>975</v>
      </c>
      <c r="Q159" s="14" t="s">
        <v>976</v>
      </c>
      <c r="R159" s="14" t="s">
        <v>977</v>
      </c>
      <c r="S159" s="9">
        <v>1500751153</v>
      </c>
      <c r="T159" s="9" t="b">
        <v>1</v>
      </c>
      <c r="U159" s="13" t="s">
        <v>681</v>
      </c>
      <c r="V159" s="13" t="b">
        <v>0</v>
      </c>
      <c r="W159" s="13" t="b">
        <v>0</v>
      </c>
      <c r="X159" s="13" t="s">
        <v>1176</v>
      </c>
      <c r="Y159" s="13" t="s">
        <v>1181</v>
      </c>
      <c r="Z159" s="13" t="s">
        <v>1189</v>
      </c>
      <c r="AA159" s="20" t="s">
        <v>1187</v>
      </c>
      <c r="AB159" s="13"/>
      <c r="AC159" s="13"/>
      <c r="AD159" s="13"/>
      <c r="AE159" s="13"/>
      <c r="AF159" s="20"/>
    </row>
    <row r="160" spans="1:32" x14ac:dyDescent="0.35">
      <c r="A160" s="9">
        <v>294</v>
      </c>
      <c r="B160" s="9" t="b">
        <v>0</v>
      </c>
      <c r="C160" s="9">
        <v>0</v>
      </c>
      <c r="D160" s="9">
        <v>0</v>
      </c>
      <c r="E160" s="9">
        <v>137</v>
      </c>
      <c r="F160" s="9">
        <v>5</v>
      </c>
      <c r="G160" s="9" t="b">
        <v>0</v>
      </c>
      <c r="H160" s="9">
        <v>151</v>
      </c>
      <c r="I160" s="9"/>
      <c r="J160" s="21">
        <v>137</v>
      </c>
      <c r="K160" s="94"/>
      <c r="L160" s="9" t="s">
        <v>1128</v>
      </c>
      <c r="M160" s="14">
        <v>1</v>
      </c>
      <c r="N160" s="19">
        <v>-8</v>
      </c>
      <c r="O160" s="19">
        <v>-8</v>
      </c>
      <c r="P160" s="14" t="s">
        <v>977</v>
      </c>
      <c r="Q160" s="14" t="s">
        <v>976</v>
      </c>
      <c r="R160" s="14" t="s">
        <v>977</v>
      </c>
      <c r="S160" s="9">
        <v>195516963</v>
      </c>
      <c r="T160" s="9" t="b">
        <v>0</v>
      </c>
      <c r="U160" s="13" t="s">
        <v>724</v>
      </c>
      <c r="V160" s="13" t="b">
        <v>0</v>
      </c>
      <c r="W160" s="13" t="b">
        <v>0</v>
      </c>
      <c r="X160" s="13" t="s">
        <v>1176</v>
      </c>
      <c r="Y160" s="13" t="s">
        <v>1181</v>
      </c>
      <c r="Z160" s="13" t="s">
        <v>1189</v>
      </c>
      <c r="AA160" s="20" t="s">
        <v>1187</v>
      </c>
      <c r="AB160" s="13"/>
      <c r="AC160" s="13"/>
      <c r="AD160" s="13"/>
      <c r="AE160" s="13"/>
      <c r="AF160" s="20"/>
    </row>
    <row r="161" spans="1:32" x14ac:dyDescent="0.35">
      <c r="A161" s="9">
        <v>315</v>
      </c>
      <c r="B161" s="9" t="b">
        <v>0</v>
      </c>
      <c r="C161" s="9">
        <v>0</v>
      </c>
      <c r="D161" s="9">
        <v>0</v>
      </c>
      <c r="E161" s="9">
        <v>152</v>
      </c>
      <c r="F161" s="9">
        <v>1</v>
      </c>
      <c r="G161" s="9" t="b">
        <v>1</v>
      </c>
      <c r="H161" s="9">
        <v>152</v>
      </c>
      <c r="I161" s="9"/>
      <c r="J161" s="21">
        <v>152</v>
      </c>
      <c r="K161" s="94"/>
      <c r="L161" s="9" t="s">
        <v>1156</v>
      </c>
      <c r="M161" s="14">
        <v>0</v>
      </c>
      <c r="N161" s="19">
        <v>-10</v>
      </c>
      <c r="O161" s="19">
        <v>-10</v>
      </c>
      <c r="P161" s="14" t="s">
        <v>977</v>
      </c>
      <c r="Q161" s="14" t="s">
        <v>981</v>
      </c>
      <c r="R161" s="14" t="s">
        <v>979</v>
      </c>
      <c r="S161" s="9">
        <v>523101489</v>
      </c>
      <c r="T161" s="9" t="b">
        <v>0</v>
      </c>
      <c r="U161" s="13" t="s">
        <v>705</v>
      </c>
      <c r="V161" s="13" t="b">
        <v>0</v>
      </c>
      <c r="W161" s="13" t="b">
        <v>0</v>
      </c>
      <c r="X161" s="13" t="s">
        <v>1180</v>
      </c>
      <c r="Y161" s="13" t="s">
        <v>1181</v>
      </c>
      <c r="Z161" s="13" t="s">
        <v>1189</v>
      </c>
      <c r="AA161" s="20" t="s">
        <v>1187</v>
      </c>
      <c r="AB161" s="13"/>
      <c r="AC161" s="13"/>
      <c r="AD161" s="13"/>
      <c r="AE161" s="13"/>
      <c r="AF161" s="20"/>
    </row>
    <row r="162" spans="1:32" x14ac:dyDescent="0.35">
      <c r="A162" s="9">
        <v>46</v>
      </c>
      <c r="B162" s="9" t="b">
        <v>0</v>
      </c>
      <c r="C162" s="9">
        <v>0</v>
      </c>
      <c r="D162" s="9">
        <v>0</v>
      </c>
      <c r="E162" s="9">
        <v>152</v>
      </c>
      <c r="F162" s="9">
        <v>2</v>
      </c>
      <c r="G162" s="9" t="b">
        <v>1</v>
      </c>
      <c r="H162" s="9">
        <v>153</v>
      </c>
      <c r="I162" s="9"/>
      <c r="J162" s="21">
        <v>152</v>
      </c>
      <c r="K162" s="94"/>
      <c r="L162" s="9" t="s">
        <v>1157</v>
      </c>
      <c r="M162" s="14">
        <v>0</v>
      </c>
      <c r="N162" s="19">
        <v>-10</v>
      </c>
      <c r="O162" s="19">
        <v>-10</v>
      </c>
      <c r="P162" s="14" t="s">
        <v>977</v>
      </c>
      <c r="Q162" s="14" t="s">
        <v>981</v>
      </c>
      <c r="R162" s="14" t="s">
        <v>977</v>
      </c>
      <c r="S162" s="9">
        <v>498199743</v>
      </c>
      <c r="T162" s="9" t="b">
        <v>1</v>
      </c>
      <c r="U162" s="13" t="s">
        <v>693</v>
      </c>
      <c r="V162" s="13" t="b">
        <v>0</v>
      </c>
      <c r="W162" s="13" t="b">
        <v>0</v>
      </c>
      <c r="X162" s="13" t="s">
        <v>1180</v>
      </c>
      <c r="Y162" s="13" t="s">
        <v>1181</v>
      </c>
      <c r="Z162" s="13" t="s">
        <v>1189</v>
      </c>
      <c r="AA162" s="20" t="s">
        <v>1187</v>
      </c>
      <c r="AB162" s="13"/>
      <c r="AC162" s="13"/>
      <c r="AD162" s="13"/>
      <c r="AE162" s="13"/>
      <c r="AF162" s="20"/>
    </row>
    <row r="163" spans="1:32" x14ac:dyDescent="0.35">
      <c r="A163" s="9">
        <v>62</v>
      </c>
      <c r="B163" s="9" t="b">
        <v>0</v>
      </c>
      <c r="C163" s="9">
        <v>0</v>
      </c>
      <c r="D163" s="9">
        <v>0</v>
      </c>
      <c r="E163" s="9">
        <v>152</v>
      </c>
      <c r="F163" s="9">
        <v>3</v>
      </c>
      <c r="G163" s="9" t="b">
        <v>1</v>
      </c>
      <c r="H163" s="9">
        <v>154</v>
      </c>
      <c r="I163" s="9"/>
      <c r="J163" s="21">
        <v>152</v>
      </c>
      <c r="K163" s="94"/>
      <c r="L163" s="9" t="s">
        <v>1133</v>
      </c>
      <c r="M163" s="14">
        <v>0</v>
      </c>
      <c r="N163" s="19">
        <v>-10</v>
      </c>
      <c r="O163" s="19">
        <v>-10</v>
      </c>
      <c r="P163" s="14" t="s">
        <v>977</v>
      </c>
      <c r="Q163" s="14" t="s">
        <v>976</v>
      </c>
      <c r="R163" s="14" t="s">
        <v>977</v>
      </c>
      <c r="S163" s="9">
        <v>1820982227</v>
      </c>
      <c r="T163" s="9" t="b">
        <v>0</v>
      </c>
      <c r="U163" s="13" t="s">
        <v>689</v>
      </c>
      <c r="V163" s="13" t="b">
        <v>0</v>
      </c>
      <c r="W163" s="13" t="b">
        <v>0</v>
      </c>
      <c r="X163" s="13" t="s">
        <v>1180</v>
      </c>
      <c r="Y163" s="13" t="s">
        <v>1181</v>
      </c>
      <c r="Z163" s="13" t="s">
        <v>1189</v>
      </c>
      <c r="AA163" s="20" t="s">
        <v>1187</v>
      </c>
      <c r="AB163" s="13"/>
      <c r="AC163" s="13"/>
      <c r="AD163" s="13"/>
      <c r="AE163" s="13"/>
      <c r="AF163" s="20"/>
    </row>
    <row r="164" spans="1:32" x14ac:dyDescent="0.35">
      <c r="A164" s="9">
        <v>275</v>
      </c>
      <c r="B164" s="9" t="b">
        <v>0</v>
      </c>
      <c r="C164" s="9">
        <v>0</v>
      </c>
      <c r="D164" s="9">
        <v>0</v>
      </c>
      <c r="E164" s="9">
        <v>152</v>
      </c>
      <c r="F164" s="9">
        <v>4</v>
      </c>
      <c r="G164" s="9" t="b">
        <v>1</v>
      </c>
      <c r="H164" s="9">
        <v>155</v>
      </c>
      <c r="I164" s="9"/>
      <c r="J164" s="21">
        <v>152</v>
      </c>
      <c r="K164" s="94"/>
      <c r="L164" s="9" t="s">
        <v>1153</v>
      </c>
      <c r="M164" s="14">
        <v>0</v>
      </c>
      <c r="N164" s="19">
        <v>-10</v>
      </c>
      <c r="O164" s="19">
        <v>-10</v>
      </c>
      <c r="P164" s="14" t="s">
        <v>975</v>
      </c>
      <c r="Q164" s="14" t="s">
        <v>981</v>
      </c>
      <c r="R164" s="14" t="s">
        <v>977</v>
      </c>
      <c r="S164" s="9">
        <v>719465820</v>
      </c>
      <c r="T164" s="9" t="b">
        <v>1</v>
      </c>
      <c r="U164" s="13" t="s">
        <v>705</v>
      </c>
      <c r="V164" s="13" t="b">
        <v>0</v>
      </c>
      <c r="W164" s="13" t="b">
        <v>0</v>
      </c>
      <c r="X164" s="13" t="s">
        <v>1182</v>
      </c>
      <c r="Y164" s="13" t="s">
        <v>1185</v>
      </c>
      <c r="Z164" s="13" t="s">
        <v>1192</v>
      </c>
      <c r="AA164" s="20" t="s">
        <v>1190</v>
      </c>
      <c r="AB164" s="13"/>
      <c r="AC164" s="13"/>
      <c r="AD164" s="13"/>
      <c r="AE164" s="13"/>
      <c r="AF164" s="20"/>
    </row>
    <row r="165" spans="1:32" x14ac:dyDescent="0.35">
      <c r="A165" s="9">
        <v>152</v>
      </c>
      <c r="B165" s="9" t="b">
        <v>0</v>
      </c>
      <c r="C165" s="9">
        <v>0</v>
      </c>
      <c r="D165" s="9">
        <v>0</v>
      </c>
      <c r="E165" s="9">
        <v>152</v>
      </c>
      <c r="F165" s="9">
        <v>5</v>
      </c>
      <c r="G165" s="9" t="b">
        <v>1</v>
      </c>
      <c r="H165" s="9">
        <v>156</v>
      </c>
      <c r="I165" s="9"/>
      <c r="J165" s="21">
        <v>152</v>
      </c>
      <c r="K165" s="94"/>
      <c r="L165" s="9" t="s">
        <v>1136</v>
      </c>
      <c r="M165" s="14">
        <v>0</v>
      </c>
      <c r="N165" s="19">
        <v>-10</v>
      </c>
      <c r="O165" s="19">
        <v>-10</v>
      </c>
      <c r="P165" s="14" t="s">
        <v>975</v>
      </c>
      <c r="Q165" s="14" t="s">
        <v>981</v>
      </c>
      <c r="R165" s="14" t="s">
        <v>977</v>
      </c>
      <c r="S165" s="9">
        <v>1623938505</v>
      </c>
      <c r="T165" s="9" t="b">
        <v>0</v>
      </c>
      <c r="U165" s="13" t="s">
        <v>689</v>
      </c>
      <c r="V165" s="13" t="b">
        <v>0</v>
      </c>
      <c r="W165" s="13" t="b">
        <v>0</v>
      </c>
      <c r="X165" s="13" t="s">
        <v>1180</v>
      </c>
      <c r="Y165" s="13" t="s">
        <v>1181</v>
      </c>
      <c r="Z165" s="13" t="s">
        <v>1189</v>
      </c>
      <c r="AA165" s="20" t="s">
        <v>1187</v>
      </c>
      <c r="AB165" s="13"/>
      <c r="AC165" s="13"/>
      <c r="AD165" s="13"/>
      <c r="AE165" s="13"/>
      <c r="AF165" s="20"/>
    </row>
    <row r="166" spans="1:32" x14ac:dyDescent="0.35">
      <c r="A166" s="9">
        <v>314</v>
      </c>
      <c r="B166" s="9" t="b">
        <v>1</v>
      </c>
      <c r="C166" s="9">
        <v>0</v>
      </c>
      <c r="D166" s="9">
        <v>0</v>
      </c>
      <c r="E166" s="9">
        <v>152</v>
      </c>
      <c r="F166" s="9">
        <v>1</v>
      </c>
      <c r="G166" s="9" t="b">
        <v>0</v>
      </c>
      <c r="H166" s="9">
        <v>157</v>
      </c>
      <c r="I166" s="9"/>
      <c r="J166" s="21">
        <v>152</v>
      </c>
      <c r="K166" s="94"/>
      <c r="L166" s="9" t="s">
        <v>1164</v>
      </c>
      <c r="M166" s="14">
        <v>0</v>
      </c>
      <c r="N166" s="19">
        <v>-10</v>
      </c>
      <c r="O166" s="19">
        <v>-10</v>
      </c>
      <c r="P166" s="14" t="s">
        <v>975</v>
      </c>
      <c r="Q166" s="14" t="s">
        <v>981</v>
      </c>
      <c r="R166" s="14" t="s">
        <v>979</v>
      </c>
      <c r="S166" s="9">
        <v>69793401</v>
      </c>
      <c r="T166" s="9" t="b">
        <v>0</v>
      </c>
      <c r="U166" s="13" t="s">
        <v>693</v>
      </c>
      <c r="V166" s="13" t="b">
        <v>0</v>
      </c>
      <c r="W166" s="13" t="b">
        <v>0</v>
      </c>
      <c r="X166" s="13" t="s">
        <v>1180</v>
      </c>
      <c r="Y166" s="13" t="s">
        <v>1181</v>
      </c>
      <c r="Z166" s="13" t="s">
        <v>1189</v>
      </c>
      <c r="AA166" s="20" t="s">
        <v>1187</v>
      </c>
      <c r="AB166" s="13"/>
      <c r="AC166" s="13"/>
      <c r="AD166" s="13"/>
      <c r="AE166" s="13"/>
      <c r="AF166" s="20"/>
    </row>
    <row r="167" spans="1:32" x14ac:dyDescent="0.35">
      <c r="A167" s="9">
        <v>243</v>
      </c>
      <c r="B167" s="9" t="b">
        <v>0</v>
      </c>
      <c r="C167" s="9">
        <v>0</v>
      </c>
      <c r="D167" s="9">
        <v>0</v>
      </c>
      <c r="E167" s="9">
        <v>152</v>
      </c>
      <c r="F167" s="9">
        <v>2</v>
      </c>
      <c r="G167" s="9" t="b">
        <v>0</v>
      </c>
      <c r="H167" s="9">
        <v>158</v>
      </c>
      <c r="I167" s="9"/>
      <c r="J167" s="21">
        <v>152</v>
      </c>
      <c r="K167" s="94"/>
      <c r="L167" s="9" t="s">
        <v>1158</v>
      </c>
      <c r="M167" s="14">
        <v>0</v>
      </c>
      <c r="N167" s="19">
        <v>-10</v>
      </c>
      <c r="O167" s="19">
        <v>-10</v>
      </c>
      <c r="P167" s="14" t="s">
        <v>975</v>
      </c>
      <c r="Q167" s="14" t="s">
        <v>981</v>
      </c>
      <c r="R167" s="14" t="s">
        <v>987</v>
      </c>
      <c r="S167" s="9">
        <v>476542824</v>
      </c>
      <c r="T167" s="9" t="b">
        <v>0</v>
      </c>
      <c r="U167" s="13" t="s">
        <v>717</v>
      </c>
      <c r="V167" s="13" t="b">
        <v>0</v>
      </c>
      <c r="W167" s="13" t="b">
        <v>0</v>
      </c>
      <c r="X167" s="13" t="s">
        <v>1180</v>
      </c>
      <c r="Y167" s="13" t="s">
        <v>1181</v>
      </c>
      <c r="Z167" s="13" t="s">
        <v>1189</v>
      </c>
      <c r="AA167" s="20" t="s">
        <v>1187</v>
      </c>
      <c r="AB167" s="13"/>
      <c r="AC167" s="13"/>
      <c r="AD167" s="13"/>
      <c r="AE167" s="13"/>
      <c r="AF167" s="20"/>
    </row>
    <row r="168" spans="1:32" x14ac:dyDescent="0.35">
      <c r="A168" s="9">
        <v>236</v>
      </c>
      <c r="B168" s="9" t="b">
        <v>1</v>
      </c>
      <c r="C168" s="9">
        <v>0</v>
      </c>
      <c r="D168" s="9">
        <v>0</v>
      </c>
      <c r="E168" s="9">
        <v>152</v>
      </c>
      <c r="F168" s="9">
        <v>3</v>
      </c>
      <c r="G168" s="9" t="b">
        <v>0</v>
      </c>
      <c r="H168" s="9">
        <v>159</v>
      </c>
      <c r="I168" s="9"/>
      <c r="J168" s="21">
        <v>152</v>
      </c>
      <c r="K168" s="94"/>
      <c r="L168" s="9" t="s">
        <v>1142</v>
      </c>
      <c r="M168" s="14">
        <v>0</v>
      </c>
      <c r="N168" s="19">
        <v>-10</v>
      </c>
      <c r="O168" s="19">
        <v>-10</v>
      </c>
      <c r="P168" s="14" t="s">
        <v>975</v>
      </c>
      <c r="Q168" s="14" t="s">
        <v>976</v>
      </c>
      <c r="R168" s="14" t="s">
        <v>987</v>
      </c>
      <c r="S168" s="9">
        <v>1157227645</v>
      </c>
      <c r="T168" s="9" t="b">
        <v>1</v>
      </c>
      <c r="U168" s="13" t="s">
        <v>713</v>
      </c>
      <c r="V168" s="13" t="b">
        <v>0</v>
      </c>
      <c r="W168" s="13" t="b">
        <v>0</v>
      </c>
      <c r="X168" s="13" t="s">
        <v>1182</v>
      </c>
      <c r="Y168" s="13" t="s">
        <v>1185</v>
      </c>
      <c r="Z168" s="13" t="s">
        <v>1192</v>
      </c>
      <c r="AA168" s="20" t="s">
        <v>1190</v>
      </c>
      <c r="AB168" s="13"/>
      <c r="AC168" s="13"/>
      <c r="AD168" s="13"/>
      <c r="AE168" s="13"/>
      <c r="AF168" s="20"/>
    </row>
    <row r="169" spans="1:32" s="10" customFormat="1" x14ac:dyDescent="0.35">
      <c r="A169" s="9">
        <v>228</v>
      </c>
      <c r="B169" s="9" t="b">
        <v>0</v>
      </c>
      <c r="C169" s="9">
        <v>0</v>
      </c>
      <c r="D169" s="9">
        <v>0</v>
      </c>
      <c r="E169" s="9">
        <v>152</v>
      </c>
      <c r="F169" s="9">
        <v>4</v>
      </c>
      <c r="G169" s="9" t="b">
        <v>0</v>
      </c>
      <c r="H169" s="9">
        <v>160</v>
      </c>
      <c r="I169" s="9"/>
      <c r="J169" s="21">
        <v>152</v>
      </c>
      <c r="K169" s="94"/>
      <c r="L169" s="9" t="s">
        <v>1159</v>
      </c>
      <c r="M169" s="14">
        <v>0</v>
      </c>
      <c r="N169" s="19">
        <v>-10</v>
      </c>
      <c r="O169" s="19">
        <v>-10</v>
      </c>
      <c r="P169" s="14" t="s">
        <v>1</v>
      </c>
      <c r="Q169" s="14" t="s">
        <v>1</v>
      </c>
      <c r="R169" s="14" t="s">
        <v>1</v>
      </c>
      <c r="S169" s="9">
        <v>467701914</v>
      </c>
      <c r="T169" s="9" t="b">
        <v>0</v>
      </c>
      <c r="U169" s="13" t="s">
        <v>1</v>
      </c>
      <c r="V169" s="13" t="b">
        <v>0</v>
      </c>
      <c r="W169" s="13" t="b">
        <v>0</v>
      </c>
      <c r="X169" s="13" t="s">
        <v>1180</v>
      </c>
      <c r="Y169" s="13" t="s">
        <v>1181</v>
      </c>
      <c r="Z169" s="13" t="s">
        <v>1189</v>
      </c>
      <c r="AA169" s="20" t="s">
        <v>1187</v>
      </c>
      <c r="AB169" s="13"/>
      <c r="AC169" s="13"/>
      <c r="AD169" s="13"/>
      <c r="AE169" s="13"/>
      <c r="AF169" s="20"/>
    </row>
    <row r="170" spans="1:32" x14ac:dyDescent="0.35">
      <c r="A170" s="9">
        <v>110</v>
      </c>
      <c r="B170" s="9" t="b">
        <v>0</v>
      </c>
      <c r="C170" s="9">
        <v>0</v>
      </c>
      <c r="D170" s="9">
        <v>0</v>
      </c>
      <c r="E170" s="9">
        <v>152</v>
      </c>
      <c r="F170" s="9">
        <v>5</v>
      </c>
      <c r="G170" s="9" t="b">
        <v>0</v>
      </c>
      <c r="H170" s="9">
        <v>161</v>
      </c>
      <c r="I170" s="9"/>
      <c r="J170" s="21">
        <v>152</v>
      </c>
      <c r="K170" s="94"/>
      <c r="L170" s="9" t="s">
        <v>1132</v>
      </c>
      <c r="M170" s="14">
        <v>0</v>
      </c>
      <c r="N170" s="19">
        <v>-10</v>
      </c>
      <c r="O170" s="19">
        <v>-10</v>
      </c>
      <c r="P170" s="14" t="s">
        <v>975</v>
      </c>
      <c r="Q170" s="14" t="s">
        <v>981</v>
      </c>
      <c r="R170" s="14" t="s">
        <v>977</v>
      </c>
      <c r="S170" s="9">
        <v>1987918266</v>
      </c>
      <c r="T170" s="9" t="b">
        <v>0</v>
      </c>
      <c r="U170" s="13" t="s">
        <v>713</v>
      </c>
      <c r="V170" s="13" t="b">
        <v>0</v>
      </c>
      <c r="W170" s="13" t="b">
        <v>0</v>
      </c>
      <c r="X170" s="13" t="s">
        <v>1180</v>
      </c>
      <c r="Y170" s="13" t="s">
        <v>1181</v>
      </c>
      <c r="Z170" s="13" t="s">
        <v>1189</v>
      </c>
      <c r="AA170" s="20" t="s">
        <v>1187</v>
      </c>
      <c r="AB170" s="13"/>
      <c r="AC170" s="13"/>
      <c r="AD170" s="13"/>
      <c r="AE170" s="13"/>
      <c r="AF170" s="20"/>
    </row>
    <row r="171" spans="1:32" x14ac:dyDescent="0.35">
      <c r="A171" s="9">
        <v>77</v>
      </c>
      <c r="B171" s="9" t="b">
        <v>0</v>
      </c>
      <c r="C171" s="9">
        <v>0</v>
      </c>
      <c r="D171" s="9">
        <v>0</v>
      </c>
      <c r="E171" s="9">
        <v>152</v>
      </c>
      <c r="F171" s="9">
        <v>1</v>
      </c>
      <c r="G171" s="9" t="b">
        <v>1</v>
      </c>
      <c r="H171" s="9">
        <v>162</v>
      </c>
      <c r="I171" s="9"/>
      <c r="J171" s="21">
        <v>152</v>
      </c>
      <c r="K171" s="94"/>
      <c r="L171" s="9" t="s">
        <v>1160</v>
      </c>
      <c r="M171" s="14">
        <v>0</v>
      </c>
      <c r="N171" s="19">
        <v>-10</v>
      </c>
      <c r="O171" s="19">
        <v>-10</v>
      </c>
      <c r="P171" s="14" t="s">
        <v>977</v>
      </c>
      <c r="Q171" s="14" t="s">
        <v>976</v>
      </c>
      <c r="R171" s="14" t="s">
        <v>979</v>
      </c>
      <c r="S171" s="9">
        <v>397911752</v>
      </c>
      <c r="T171" s="9" t="b">
        <v>1</v>
      </c>
      <c r="U171" s="13" t="s">
        <v>693</v>
      </c>
      <c r="V171" s="13" t="b">
        <v>0</v>
      </c>
      <c r="W171" s="13" t="b">
        <v>0</v>
      </c>
      <c r="X171" s="13" t="s">
        <v>1180</v>
      </c>
      <c r="Y171" s="13" t="s">
        <v>1181</v>
      </c>
      <c r="Z171" s="13" t="s">
        <v>1189</v>
      </c>
      <c r="AA171" s="20" t="s">
        <v>1187</v>
      </c>
      <c r="AB171" s="13"/>
      <c r="AC171" s="13"/>
      <c r="AD171" s="13"/>
      <c r="AE171" s="13"/>
      <c r="AF171" s="20"/>
    </row>
    <row r="172" spans="1:32" x14ac:dyDescent="0.35">
      <c r="A172" s="9">
        <v>320</v>
      </c>
      <c r="B172" s="9" t="b">
        <v>0</v>
      </c>
      <c r="C172" s="9">
        <v>0</v>
      </c>
      <c r="D172" s="9">
        <v>0</v>
      </c>
      <c r="E172" s="9">
        <v>152</v>
      </c>
      <c r="F172" s="9">
        <v>2</v>
      </c>
      <c r="G172" s="9" t="b">
        <v>1</v>
      </c>
      <c r="H172" s="9">
        <v>163</v>
      </c>
      <c r="I172" s="9"/>
      <c r="J172" s="21">
        <v>152</v>
      </c>
      <c r="K172" s="94"/>
      <c r="L172" s="9" t="s">
        <v>1138</v>
      </c>
      <c r="M172" s="14">
        <v>0</v>
      </c>
      <c r="N172" s="19">
        <v>-10</v>
      </c>
      <c r="O172" s="19">
        <v>-10</v>
      </c>
      <c r="P172" s="14" t="s">
        <v>975</v>
      </c>
      <c r="Q172" s="14" t="s">
        <v>1</v>
      </c>
      <c r="R172" s="14" t="s">
        <v>979</v>
      </c>
      <c r="S172" s="9">
        <v>1501741834</v>
      </c>
      <c r="T172" s="9" t="b">
        <v>0</v>
      </c>
      <c r="U172" s="13" t="s">
        <v>1</v>
      </c>
      <c r="V172" s="13" t="b">
        <v>0</v>
      </c>
      <c r="W172" s="13" t="b">
        <v>0</v>
      </c>
      <c r="X172" s="13" t="s">
        <v>1180</v>
      </c>
      <c r="Y172" s="13" t="s">
        <v>1181</v>
      </c>
      <c r="Z172" s="13" t="s">
        <v>1189</v>
      </c>
      <c r="AA172" s="20" t="s">
        <v>1187</v>
      </c>
      <c r="AB172" s="13"/>
      <c r="AC172" s="13"/>
      <c r="AD172" s="13"/>
      <c r="AE172" s="13"/>
      <c r="AF172" s="20"/>
    </row>
    <row r="173" spans="1:32" x14ac:dyDescent="0.35">
      <c r="A173" s="9">
        <v>218</v>
      </c>
      <c r="B173" s="9" t="b">
        <v>0</v>
      </c>
      <c r="C173" s="9">
        <v>0</v>
      </c>
      <c r="D173" s="9">
        <v>0</v>
      </c>
      <c r="E173" s="9">
        <v>152</v>
      </c>
      <c r="F173" s="9">
        <v>3</v>
      </c>
      <c r="G173" s="9" t="b">
        <v>1</v>
      </c>
      <c r="H173" s="9">
        <v>164</v>
      </c>
      <c r="I173" s="9"/>
      <c r="J173" s="21">
        <v>152</v>
      </c>
      <c r="K173" s="94"/>
      <c r="L173" s="9" t="s">
        <v>1141</v>
      </c>
      <c r="M173" s="14">
        <v>0</v>
      </c>
      <c r="N173" s="19">
        <v>-10</v>
      </c>
      <c r="O173" s="19">
        <v>-10</v>
      </c>
      <c r="P173" s="14" t="s">
        <v>977</v>
      </c>
      <c r="Q173" s="14" t="s">
        <v>981</v>
      </c>
      <c r="R173" s="14" t="s">
        <v>987</v>
      </c>
      <c r="S173" s="9">
        <v>1270761978</v>
      </c>
      <c r="T173" s="9" t="b">
        <v>0</v>
      </c>
      <c r="U173" s="13" t="s">
        <v>713</v>
      </c>
      <c r="V173" s="13" t="b">
        <v>0</v>
      </c>
      <c r="W173" s="13" t="b">
        <v>0</v>
      </c>
      <c r="X173" s="13" t="s">
        <v>1180</v>
      </c>
      <c r="Y173" s="13" t="s">
        <v>1181</v>
      </c>
      <c r="Z173" s="13" t="s">
        <v>1189</v>
      </c>
      <c r="AA173" s="20" t="s">
        <v>1187</v>
      </c>
      <c r="AB173" s="13"/>
      <c r="AC173" s="13"/>
      <c r="AD173" s="13"/>
      <c r="AE173" s="13"/>
      <c r="AF173" s="20"/>
    </row>
    <row r="174" spans="1:32" x14ac:dyDescent="0.35">
      <c r="A174" s="9">
        <v>180</v>
      </c>
      <c r="B174" s="9" t="b">
        <v>0</v>
      </c>
      <c r="C174" s="9">
        <v>0</v>
      </c>
      <c r="D174" s="9">
        <v>0</v>
      </c>
      <c r="E174" s="9">
        <v>152</v>
      </c>
      <c r="F174" s="9">
        <v>4</v>
      </c>
      <c r="G174" s="9" t="b">
        <v>1</v>
      </c>
      <c r="H174" s="9">
        <v>165</v>
      </c>
      <c r="I174" s="9"/>
      <c r="J174" s="21">
        <v>152</v>
      </c>
      <c r="K174" s="94"/>
      <c r="L174" s="9" t="s">
        <v>1146</v>
      </c>
      <c r="M174" s="14">
        <v>0</v>
      </c>
      <c r="N174" s="19">
        <v>-10</v>
      </c>
      <c r="O174" s="19">
        <v>-10</v>
      </c>
      <c r="P174" s="14" t="s">
        <v>977</v>
      </c>
      <c r="Q174" s="14" t="s">
        <v>976</v>
      </c>
      <c r="R174" s="14" t="s">
        <v>977</v>
      </c>
      <c r="S174" s="9">
        <v>984580686</v>
      </c>
      <c r="T174" s="9" t="b">
        <v>0</v>
      </c>
      <c r="U174" s="13" t="s">
        <v>720</v>
      </c>
      <c r="V174" s="13" t="b">
        <v>0</v>
      </c>
      <c r="W174" s="13" t="b">
        <v>0</v>
      </c>
      <c r="X174" s="13" t="s">
        <v>1180</v>
      </c>
      <c r="Y174" s="13" t="s">
        <v>1181</v>
      </c>
      <c r="Z174" s="13" t="s">
        <v>1189</v>
      </c>
      <c r="AA174" s="20" t="s">
        <v>1187</v>
      </c>
      <c r="AB174" s="13"/>
      <c r="AC174" s="13"/>
      <c r="AD174" s="13"/>
      <c r="AE174" s="13"/>
      <c r="AF174" s="20"/>
    </row>
    <row r="175" spans="1:32" x14ac:dyDescent="0.35">
      <c r="A175" s="9">
        <v>96</v>
      </c>
      <c r="B175" s="9" t="b">
        <v>0</v>
      </c>
      <c r="C175" s="9">
        <v>0</v>
      </c>
      <c r="D175" s="9">
        <v>0</v>
      </c>
      <c r="E175" s="9">
        <v>152</v>
      </c>
      <c r="F175" s="9">
        <v>5</v>
      </c>
      <c r="G175" s="9" t="b">
        <v>1</v>
      </c>
      <c r="H175" s="9">
        <v>166</v>
      </c>
      <c r="I175" s="9"/>
      <c r="J175" s="21">
        <v>152</v>
      </c>
      <c r="K175" s="94"/>
      <c r="L175" s="9" t="s">
        <v>1150</v>
      </c>
      <c r="M175" s="14">
        <v>0</v>
      </c>
      <c r="N175" s="19">
        <v>-10</v>
      </c>
      <c r="O175" s="19">
        <v>-10</v>
      </c>
      <c r="P175" s="14" t="s">
        <v>977</v>
      </c>
      <c r="Q175" s="14" t="s">
        <v>981</v>
      </c>
      <c r="R175" s="14" t="s">
        <v>977</v>
      </c>
      <c r="S175" s="9">
        <v>777553645</v>
      </c>
      <c r="T175" s="9" t="b">
        <v>1</v>
      </c>
      <c r="U175" s="13" t="s">
        <v>689</v>
      </c>
      <c r="V175" s="13" t="b">
        <v>0</v>
      </c>
      <c r="W175" s="13" t="b">
        <v>0</v>
      </c>
      <c r="X175" s="13" t="s">
        <v>1182</v>
      </c>
      <c r="Y175" s="13" t="s">
        <v>1191</v>
      </c>
      <c r="Z175" s="13" t="s">
        <v>1192</v>
      </c>
      <c r="AA175" s="20" t="s">
        <v>1187</v>
      </c>
      <c r="AB175" s="13"/>
      <c r="AC175" s="13"/>
      <c r="AD175" s="13"/>
      <c r="AE175" s="13"/>
      <c r="AF175" s="20"/>
    </row>
    <row r="176" spans="1:32" hidden="1" outlineLevel="1" x14ac:dyDescent="0.35">
      <c r="A176" s="9">
        <v>263</v>
      </c>
      <c r="B176" s="9" t="b">
        <v>0</v>
      </c>
      <c r="C176" s="9">
        <v>0</v>
      </c>
      <c r="D176" s="9">
        <v>0</v>
      </c>
      <c r="E176" s="9">
        <v>152</v>
      </c>
      <c r="F176" s="9">
        <v>1</v>
      </c>
      <c r="G176" s="9" t="b">
        <v>0</v>
      </c>
      <c r="H176" s="9">
        <v>167</v>
      </c>
      <c r="I176" s="9"/>
      <c r="J176" s="21">
        <v>152</v>
      </c>
      <c r="K176" s="94"/>
      <c r="L176" s="9" t="s">
        <v>1137</v>
      </c>
      <c r="M176" s="14">
        <v>0</v>
      </c>
      <c r="N176" s="19">
        <v>-10</v>
      </c>
      <c r="O176" s="19">
        <v>-10</v>
      </c>
      <c r="P176" s="14" t="s">
        <v>975</v>
      </c>
      <c r="Q176" s="14" t="s">
        <v>981</v>
      </c>
      <c r="R176" s="14" t="s">
        <v>987</v>
      </c>
      <c r="S176" s="9">
        <v>1537267283</v>
      </c>
      <c r="T176" s="9" t="b">
        <v>1</v>
      </c>
      <c r="U176" s="13" t="s">
        <v>720</v>
      </c>
      <c r="V176" s="13" t="b">
        <v>0</v>
      </c>
      <c r="W176" s="13" t="b">
        <v>0</v>
      </c>
      <c r="X176" s="13" t="s">
        <v>1180</v>
      </c>
      <c r="Y176" s="13" t="s">
        <v>1181</v>
      </c>
      <c r="Z176" s="13" t="s">
        <v>1189</v>
      </c>
      <c r="AA176" s="20" t="s">
        <v>1187</v>
      </c>
      <c r="AB176" s="13"/>
      <c r="AC176" s="13"/>
      <c r="AD176" s="13"/>
      <c r="AE176" s="13"/>
      <c r="AF176" s="20"/>
    </row>
    <row r="177" spans="1:32" hidden="1" outlineLevel="1" x14ac:dyDescent="0.35">
      <c r="A177" s="9">
        <v>306</v>
      </c>
      <c r="B177" s="9" t="b">
        <v>0</v>
      </c>
      <c r="C177" s="9">
        <v>0</v>
      </c>
      <c r="D177" s="9">
        <v>0</v>
      </c>
      <c r="E177" s="9">
        <v>152</v>
      </c>
      <c r="F177" s="9">
        <v>2</v>
      </c>
      <c r="G177" s="9" t="b">
        <v>0</v>
      </c>
      <c r="H177" s="9">
        <v>168</v>
      </c>
      <c r="I177" s="9"/>
      <c r="J177" s="21">
        <v>152</v>
      </c>
      <c r="K177" s="94"/>
      <c r="L177" s="9" t="s">
        <v>1154</v>
      </c>
      <c r="M177" s="14">
        <v>0</v>
      </c>
      <c r="N177" s="19">
        <v>-10</v>
      </c>
      <c r="O177" s="19">
        <v>-10</v>
      </c>
      <c r="P177" s="14" t="s">
        <v>977</v>
      </c>
      <c r="Q177" s="14" t="s">
        <v>981</v>
      </c>
      <c r="R177" s="14" t="s">
        <v>977</v>
      </c>
      <c r="S177" s="9">
        <v>626147284</v>
      </c>
      <c r="T177" s="9" t="b">
        <v>1</v>
      </c>
      <c r="U177" s="13" t="s">
        <v>693</v>
      </c>
      <c r="V177" s="13" t="b">
        <v>0</v>
      </c>
      <c r="W177" s="13" t="b">
        <v>0</v>
      </c>
      <c r="X177" s="13" t="s">
        <v>1180</v>
      </c>
      <c r="Y177" s="13" t="s">
        <v>1181</v>
      </c>
      <c r="Z177" s="13" t="s">
        <v>1189</v>
      </c>
      <c r="AA177" s="20" t="s">
        <v>1187</v>
      </c>
      <c r="AB177" s="13"/>
      <c r="AC177" s="13"/>
      <c r="AD177" s="13"/>
      <c r="AE177" s="13"/>
      <c r="AF177" s="20"/>
    </row>
    <row r="178" spans="1:32" hidden="1" outlineLevel="1" x14ac:dyDescent="0.35">
      <c r="A178" s="9">
        <v>121</v>
      </c>
      <c r="B178" s="9" t="b">
        <v>1</v>
      </c>
      <c r="C178" s="9">
        <v>0</v>
      </c>
      <c r="D178" s="9">
        <v>0</v>
      </c>
      <c r="E178" s="9">
        <v>152</v>
      </c>
      <c r="F178" s="9">
        <v>3</v>
      </c>
      <c r="G178" s="9" t="b">
        <v>0</v>
      </c>
      <c r="H178" s="9">
        <v>169</v>
      </c>
      <c r="I178" s="9"/>
      <c r="J178" s="21">
        <v>152</v>
      </c>
      <c r="K178" s="94"/>
      <c r="L178" s="9" t="s">
        <v>1135</v>
      </c>
      <c r="M178" s="14">
        <v>0</v>
      </c>
      <c r="N178" s="19">
        <v>-10</v>
      </c>
      <c r="O178" s="19">
        <v>-10</v>
      </c>
      <c r="P178" s="14" t="s">
        <v>975</v>
      </c>
      <c r="Q178" s="14" t="s">
        <v>976</v>
      </c>
      <c r="R178" s="14" t="s">
        <v>977</v>
      </c>
      <c r="S178" s="9">
        <v>1743849553</v>
      </c>
      <c r="T178" s="9" t="b">
        <v>1</v>
      </c>
      <c r="U178" s="13" t="s">
        <v>720</v>
      </c>
      <c r="V178" s="13" t="b">
        <v>0</v>
      </c>
      <c r="W178" s="13" t="b">
        <v>0</v>
      </c>
      <c r="X178" s="13" t="s">
        <v>1182</v>
      </c>
      <c r="Y178" s="13" t="s">
        <v>1185</v>
      </c>
      <c r="Z178" s="13" t="s">
        <v>1192</v>
      </c>
      <c r="AA178" s="20" t="s">
        <v>1190</v>
      </c>
      <c r="AB178" s="13"/>
      <c r="AC178" s="13"/>
      <c r="AD178" s="13"/>
      <c r="AE178" s="13"/>
      <c r="AF178" s="20"/>
    </row>
    <row r="179" spans="1:32" hidden="1" outlineLevel="1" x14ac:dyDescent="0.35">
      <c r="A179" s="9">
        <v>212</v>
      </c>
      <c r="B179" s="9" t="b">
        <v>1</v>
      </c>
      <c r="C179" s="9">
        <v>0</v>
      </c>
      <c r="D179" s="9">
        <v>0</v>
      </c>
      <c r="E179" s="9">
        <v>152</v>
      </c>
      <c r="F179" s="9">
        <v>4</v>
      </c>
      <c r="G179" s="9" t="b">
        <v>0</v>
      </c>
      <c r="H179" s="9">
        <v>170</v>
      </c>
      <c r="I179" s="9"/>
      <c r="J179" s="21">
        <v>152</v>
      </c>
      <c r="K179" s="94"/>
      <c r="L179" s="9" t="s">
        <v>1144</v>
      </c>
      <c r="M179" s="14">
        <v>0</v>
      </c>
      <c r="N179" s="19">
        <v>-10</v>
      </c>
      <c r="O179" s="19">
        <v>-10</v>
      </c>
      <c r="P179" s="14" t="s">
        <v>977</v>
      </c>
      <c r="Q179" s="14" t="s">
        <v>976</v>
      </c>
      <c r="R179" s="14" t="s">
        <v>977</v>
      </c>
      <c r="S179" s="9">
        <v>1097079505</v>
      </c>
      <c r="T179" s="9" t="b">
        <v>1</v>
      </c>
      <c r="U179" s="13" t="s">
        <v>713</v>
      </c>
      <c r="V179" s="13" t="b">
        <v>0</v>
      </c>
      <c r="W179" s="13" t="b">
        <v>0</v>
      </c>
      <c r="X179" s="13" t="s">
        <v>1180</v>
      </c>
      <c r="Y179" s="13" t="s">
        <v>1181</v>
      </c>
      <c r="Z179" s="13" t="s">
        <v>1189</v>
      </c>
      <c r="AA179" s="20" t="s">
        <v>1187</v>
      </c>
      <c r="AB179" s="13"/>
      <c r="AC179" s="13"/>
      <c r="AD179" s="13"/>
      <c r="AE179" s="13"/>
      <c r="AF179" s="20"/>
    </row>
    <row r="180" spans="1:32" s="10" customFormat="1" hidden="1" outlineLevel="1" x14ac:dyDescent="0.35">
      <c r="A180" s="9">
        <v>21</v>
      </c>
      <c r="B180" s="9" t="b">
        <v>0</v>
      </c>
      <c r="C180" s="9">
        <v>0</v>
      </c>
      <c r="D180" s="9">
        <v>0</v>
      </c>
      <c r="E180" s="9">
        <v>152</v>
      </c>
      <c r="F180" s="9">
        <v>5</v>
      </c>
      <c r="G180" s="9" t="b">
        <v>0</v>
      </c>
      <c r="H180" s="9">
        <v>171</v>
      </c>
      <c r="I180" s="9"/>
      <c r="J180" s="21">
        <v>152</v>
      </c>
      <c r="K180" s="94"/>
      <c r="L180" s="9" t="s">
        <v>1148</v>
      </c>
      <c r="M180" s="14">
        <v>0</v>
      </c>
      <c r="N180" s="19">
        <v>-10</v>
      </c>
      <c r="O180" s="19">
        <v>-10</v>
      </c>
      <c r="P180" s="14" t="s">
        <v>975</v>
      </c>
      <c r="Q180" s="14" t="s">
        <v>981</v>
      </c>
      <c r="R180" s="14" t="s">
        <v>977</v>
      </c>
      <c r="S180" s="9">
        <v>940767363</v>
      </c>
      <c r="T180" s="9" t="b">
        <v>1</v>
      </c>
      <c r="U180" s="13" t="s">
        <v>717</v>
      </c>
      <c r="V180" s="13" t="b">
        <v>0</v>
      </c>
      <c r="W180" s="13" t="b">
        <v>0</v>
      </c>
      <c r="X180" s="13" t="s">
        <v>1180</v>
      </c>
      <c r="Y180" s="13" t="s">
        <v>1181</v>
      </c>
      <c r="Z180" s="13" t="s">
        <v>1189</v>
      </c>
      <c r="AA180" s="20" t="s">
        <v>1187</v>
      </c>
      <c r="AB180" s="13"/>
      <c r="AC180" s="13"/>
      <c r="AD180" s="13"/>
      <c r="AE180" s="13"/>
      <c r="AF180" s="20"/>
    </row>
    <row r="181" spans="1:32" collapsed="1" x14ac:dyDescent="0.35">
      <c r="A181" s="5">
        <v>81</v>
      </c>
      <c r="B181" s="9" t="b">
        <v>0</v>
      </c>
      <c r="C181" s="9">
        <v>0</v>
      </c>
      <c r="D181" s="9">
        <v>0</v>
      </c>
      <c r="E181" s="9">
        <v>152</v>
      </c>
      <c r="F181" s="9">
        <v>1</v>
      </c>
      <c r="G181" s="9" t="b">
        <v>1</v>
      </c>
      <c r="H181" s="9">
        <v>172</v>
      </c>
      <c r="I181" s="9"/>
      <c r="J181" s="21">
        <v>152</v>
      </c>
      <c r="K181" s="94"/>
      <c r="L181" s="9" t="s">
        <v>1139</v>
      </c>
      <c r="M181" s="14">
        <v>0</v>
      </c>
      <c r="N181" s="19">
        <v>-10</v>
      </c>
      <c r="O181" s="19">
        <v>-10</v>
      </c>
      <c r="P181" s="14" t="s">
        <v>977</v>
      </c>
      <c r="Q181" s="14" t="s">
        <v>981</v>
      </c>
      <c r="R181" s="14" t="s">
        <v>987</v>
      </c>
      <c r="S181" s="9">
        <v>1385799859</v>
      </c>
      <c r="T181" s="9" t="b">
        <v>0</v>
      </c>
      <c r="U181" s="13" t="s">
        <v>713</v>
      </c>
      <c r="V181" s="13" t="b">
        <v>0</v>
      </c>
      <c r="W181" s="13" t="b">
        <v>0</v>
      </c>
      <c r="X181" s="13" t="s">
        <v>1180</v>
      </c>
      <c r="Y181" s="13" t="s">
        <v>1181</v>
      </c>
      <c r="Z181" s="13" t="s">
        <v>1189</v>
      </c>
      <c r="AA181" s="20" t="s">
        <v>1187</v>
      </c>
      <c r="AB181" s="13"/>
      <c r="AC181" s="13"/>
      <c r="AD181" s="13"/>
      <c r="AE181" s="13"/>
      <c r="AF181" s="20"/>
    </row>
    <row r="182" spans="1:32" x14ac:dyDescent="0.35">
      <c r="A182" s="5">
        <v>268</v>
      </c>
      <c r="B182" s="9" t="b">
        <v>0</v>
      </c>
      <c r="C182" s="9">
        <v>0</v>
      </c>
      <c r="D182" s="9">
        <v>0</v>
      </c>
      <c r="E182" s="9">
        <v>152</v>
      </c>
      <c r="F182" s="9">
        <v>2</v>
      </c>
      <c r="G182" s="9" t="b">
        <v>1</v>
      </c>
      <c r="H182" s="9">
        <v>173</v>
      </c>
      <c r="I182" s="9"/>
      <c r="J182" s="21">
        <v>152</v>
      </c>
      <c r="K182" s="94"/>
      <c r="L182" s="9" t="s">
        <v>1155</v>
      </c>
      <c r="M182" s="14">
        <v>0</v>
      </c>
      <c r="N182" s="19">
        <v>-10</v>
      </c>
      <c r="O182" s="19">
        <v>-10</v>
      </c>
      <c r="P182" s="14" t="s">
        <v>975</v>
      </c>
      <c r="Q182" s="14" t="s">
        <v>976</v>
      </c>
      <c r="R182" s="14" t="s">
        <v>987</v>
      </c>
      <c r="S182" s="9">
        <v>615590078</v>
      </c>
      <c r="T182" s="9" t="b">
        <v>1</v>
      </c>
      <c r="U182" s="13" t="s">
        <v>693</v>
      </c>
      <c r="V182" s="13" t="b">
        <v>0</v>
      </c>
      <c r="W182" s="13" t="b">
        <v>0</v>
      </c>
      <c r="X182" s="13" t="s">
        <v>1180</v>
      </c>
      <c r="Y182" s="13" t="s">
        <v>1181</v>
      </c>
      <c r="Z182" s="13" t="s">
        <v>1189</v>
      </c>
      <c r="AA182" s="20" t="s">
        <v>1187</v>
      </c>
      <c r="AB182" s="13"/>
      <c r="AC182" s="13"/>
      <c r="AD182" s="13"/>
      <c r="AE182" s="13"/>
      <c r="AF182" s="20"/>
    </row>
    <row r="183" spans="1:32" x14ac:dyDescent="0.35">
      <c r="A183" s="5">
        <v>166</v>
      </c>
      <c r="B183" s="9" t="b">
        <v>0</v>
      </c>
      <c r="C183" s="9">
        <v>0</v>
      </c>
      <c r="D183" s="9">
        <v>0</v>
      </c>
      <c r="E183" s="9">
        <v>152</v>
      </c>
      <c r="F183" s="9">
        <v>3</v>
      </c>
      <c r="G183" s="9" t="b">
        <v>1</v>
      </c>
      <c r="H183" s="9">
        <v>174</v>
      </c>
      <c r="I183" s="9"/>
      <c r="J183" s="21">
        <v>152</v>
      </c>
      <c r="K183" s="94"/>
      <c r="L183" s="9" t="s">
        <v>1147</v>
      </c>
      <c r="M183" s="14">
        <v>0</v>
      </c>
      <c r="N183" s="19">
        <v>-10</v>
      </c>
      <c r="O183" s="19">
        <v>-10</v>
      </c>
      <c r="P183" s="14" t="s">
        <v>975</v>
      </c>
      <c r="Q183" s="14" t="s">
        <v>976</v>
      </c>
      <c r="R183" s="14" t="s">
        <v>987</v>
      </c>
      <c r="S183" s="9">
        <v>959466779</v>
      </c>
      <c r="T183" s="9" t="b">
        <v>1</v>
      </c>
      <c r="U183" s="13" t="s">
        <v>697</v>
      </c>
      <c r="V183" s="13" t="b">
        <v>0</v>
      </c>
      <c r="W183" s="13" t="b">
        <v>1</v>
      </c>
      <c r="X183" s="13" t="s">
        <v>1180</v>
      </c>
      <c r="Y183" s="13" t="s">
        <v>1185</v>
      </c>
      <c r="Z183" s="13" t="s">
        <v>1197</v>
      </c>
      <c r="AA183" s="20" t="s">
        <v>1190</v>
      </c>
      <c r="AB183" s="13"/>
      <c r="AC183" s="13"/>
      <c r="AD183" s="13"/>
      <c r="AE183" s="13"/>
      <c r="AF183" s="20"/>
    </row>
    <row r="184" spans="1:32" x14ac:dyDescent="0.35">
      <c r="A184" s="5">
        <v>305</v>
      </c>
      <c r="B184" s="9" t="b">
        <v>1</v>
      </c>
      <c r="C184" s="9">
        <v>0</v>
      </c>
      <c r="D184" s="9">
        <v>0</v>
      </c>
      <c r="E184" s="9">
        <v>152</v>
      </c>
      <c r="F184" s="9">
        <v>4</v>
      </c>
      <c r="G184" s="9" t="b">
        <v>1</v>
      </c>
      <c r="H184" s="9">
        <v>175</v>
      </c>
      <c r="I184" s="9"/>
      <c r="J184" s="21">
        <v>152</v>
      </c>
      <c r="K184" s="94"/>
      <c r="L184" s="9" t="s">
        <v>1140</v>
      </c>
      <c r="M184" s="14">
        <v>0</v>
      </c>
      <c r="N184" s="19">
        <v>-10</v>
      </c>
      <c r="O184" s="19">
        <v>-10</v>
      </c>
      <c r="P184" s="14" t="s">
        <v>977</v>
      </c>
      <c r="Q184" s="14" t="s">
        <v>981</v>
      </c>
      <c r="R184" s="14" t="s">
        <v>977</v>
      </c>
      <c r="S184" s="9">
        <v>1308936781</v>
      </c>
      <c r="T184" s="9" t="b">
        <v>1</v>
      </c>
      <c r="U184" s="13" t="s">
        <v>697</v>
      </c>
      <c r="V184" s="13" t="b">
        <v>0</v>
      </c>
      <c r="W184" s="13" t="b">
        <v>1</v>
      </c>
      <c r="X184" s="13" t="s">
        <v>1180</v>
      </c>
      <c r="Y184" s="13" t="s">
        <v>1181</v>
      </c>
      <c r="Z184" s="13" t="s">
        <v>1189</v>
      </c>
      <c r="AA184" s="20" t="s">
        <v>1187</v>
      </c>
      <c r="AB184" s="13"/>
      <c r="AC184" s="13"/>
      <c r="AD184" s="13"/>
      <c r="AE184" s="13"/>
      <c r="AF184" s="20"/>
    </row>
    <row r="185" spans="1:32" x14ac:dyDescent="0.35">
      <c r="A185" s="5">
        <v>85</v>
      </c>
      <c r="B185" s="9" t="b">
        <v>1</v>
      </c>
      <c r="C185" s="9">
        <v>0</v>
      </c>
      <c r="D185" s="9">
        <v>0</v>
      </c>
      <c r="E185" s="9">
        <v>152</v>
      </c>
      <c r="F185" s="9">
        <v>5</v>
      </c>
      <c r="G185" s="9" t="b">
        <v>1</v>
      </c>
      <c r="H185" s="9">
        <v>176</v>
      </c>
      <c r="I185" s="9"/>
      <c r="J185" s="21">
        <v>152</v>
      </c>
      <c r="K185" s="94"/>
      <c r="L185" s="9" t="s">
        <v>1149</v>
      </c>
      <c r="M185" s="14">
        <v>0</v>
      </c>
      <c r="N185" s="19">
        <v>-10</v>
      </c>
      <c r="O185" s="19">
        <v>-10</v>
      </c>
      <c r="P185" s="14" t="s">
        <v>975</v>
      </c>
      <c r="Q185" s="14" t="s">
        <v>981</v>
      </c>
      <c r="R185" s="14" t="s">
        <v>987</v>
      </c>
      <c r="S185" s="9">
        <v>795117904</v>
      </c>
      <c r="T185" s="9" t="b">
        <v>0</v>
      </c>
      <c r="U185" s="13" t="s">
        <v>693</v>
      </c>
      <c r="V185" s="13" t="b">
        <v>0</v>
      </c>
      <c r="W185" s="13" t="b">
        <v>0</v>
      </c>
      <c r="X185" s="13" t="s">
        <v>1180</v>
      </c>
      <c r="Y185" s="13" t="s">
        <v>1181</v>
      </c>
      <c r="Z185" s="13" t="s">
        <v>1189</v>
      </c>
      <c r="AA185" s="20" t="s">
        <v>1187</v>
      </c>
      <c r="AB185" s="13"/>
      <c r="AC185" s="13"/>
      <c r="AD185" s="13"/>
      <c r="AE185" s="13"/>
      <c r="AF185" s="20"/>
    </row>
    <row r="186" spans="1:32" x14ac:dyDescent="0.35">
      <c r="A186" s="5">
        <v>205</v>
      </c>
      <c r="B186" s="9" t="b">
        <v>1</v>
      </c>
      <c r="C186" s="9">
        <v>0</v>
      </c>
      <c r="D186" s="9">
        <v>0</v>
      </c>
      <c r="E186" s="9">
        <v>152</v>
      </c>
      <c r="F186" s="9">
        <v>1</v>
      </c>
      <c r="G186" s="9" t="b">
        <v>0</v>
      </c>
      <c r="H186" s="9">
        <v>177</v>
      </c>
      <c r="I186" s="9"/>
      <c r="J186" s="21">
        <v>152</v>
      </c>
      <c r="K186" s="94"/>
      <c r="L186" s="9" t="s">
        <v>1161</v>
      </c>
      <c r="M186" s="14">
        <v>0</v>
      </c>
      <c r="N186" s="19">
        <v>-10</v>
      </c>
      <c r="O186" s="19">
        <v>-10</v>
      </c>
      <c r="P186" s="14" t="s">
        <v>975</v>
      </c>
      <c r="Q186" s="14" t="s">
        <v>976</v>
      </c>
      <c r="R186" s="14" t="s">
        <v>977</v>
      </c>
      <c r="S186" s="9">
        <v>186398649</v>
      </c>
      <c r="T186" s="9" t="b">
        <v>1</v>
      </c>
      <c r="U186" s="13" t="s">
        <v>693</v>
      </c>
      <c r="V186" s="13" t="b">
        <v>0</v>
      </c>
      <c r="W186" s="13" t="b">
        <v>0</v>
      </c>
      <c r="X186" s="13" t="s">
        <v>1180</v>
      </c>
      <c r="Y186" s="13" t="s">
        <v>1181</v>
      </c>
      <c r="Z186" s="13" t="s">
        <v>1189</v>
      </c>
      <c r="AA186" s="20" t="s">
        <v>1187</v>
      </c>
      <c r="AB186" s="13"/>
      <c r="AC186" s="13"/>
      <c r="AD186" s="13"/>
      <c r="AE186" s="13"/>
      <c r="AF186" s="20"/>
    </row>
    <row r="187" spans="1:32" x14ac:dyDescent="0.35">
      <c r="A187" s="5">
        <v>174</v>
      </c>
      <c r="B187" s="9" t="b">
        <v>1</v>
      </c>
      <c r="C187" s="9">
        <v>0</v>
      </c>
      <c r="D187" s="9">
        <v>0</v>
      </c>
      <c r="E187" s="9">
        <v>152</v>
      </c>
      <c r="F187" s="9">
        <v>2</v>
      </c>
      <c r="G187" s="9" t="b">
        <v>0</v>
      </c>
      <c r="H187" s="9">
        <v>178</v>
      </c>
      <c r="I187" s="9"/>
      <c r="J187" s="21">
        <v>152</v>
      </c>
      <c r="K187" s="94"/>
      <c r="L187" s="9" t="s">
        <v>1145</v>
      </c>
      <c r="M187" s="14">
        <v>0</v>
      </c>
      <c r="N187" s="19">
        <v>-10</v>
      </c>
      <c r="O187" s="19">
        <v>-10</v>
      </c>
      <c r="P187" s="14" t="s">
        <v>975</v>
      </c>
      <c r="Q187" s="14" t="s">
        <v>976</v>
      </c>
      <c r="R187" s="14" t="s">
        <v>987</v>
      </c>
      <c r="S187" s="9">
        <v>1052229746</v>
      </c>
      <c r="T187" s="9" t="b">
        <v>1</v>
      </c>
      <c r="U187" s="13" t="s">
        <v>705</v>
      </c>
      <c r="V187" s="13" t="b">
        <v>0</v>
      </c>
      <c r="W187" s="13" t="b">
        <v>0</v>
      </c>
      <c r="X187" s="13" t="s">
        <v>1195</v>
      </c>
      <c r="Y187" s="13" t="s">
        <v>1181</v>
      </c>
      <c r="Z187" s="13" t="s">
        <v>1192</v>
      </c>
      <c r="AA187" s="20" t="s">
        <v>1187</v>
      </c>
      <c r="AB187" s="13"/>
      <c r="AC187" s="13"/>
      <c r="AD187" s="13"/>
      <c r="AE187" s="13"/>
      <c r="AF187" s="20"/>
    </row>
    <row r="188" spans="1:32" x14ac:dyDescent="0.35">
      <c r="A188" s="5">
        <v>308</v>
      </c>
      <c r="B188" s="9" t="b">
        <v>0</v>
      </c>
      <c r="C188" s="9">
        <v>0</v>
      </c>
      <c r="D188" s="9">
        <v>0</v>
      </c>
      <c r="E188" s="9">
        <v>152</v>
      </c>
      <c r="F188" s="9">
        <v>3</v>
      </c>
      <c r="G188" s="9" t="b">
        <v>0</v>
      </c>
      <c r="H188" s="9">
        <v>179</v>
      </c>
      <c r="I188" s="9"/>
      <c r="J188" s="21">
        <v>152</v>
      </c>
      <c r="K188" s="94"/>
      <c r="L188" s="9" t="s">
        <v>1162</v>
      </c>
      <c r="M188" s="14">
        <v>0</v>
      </c>
      <c r="N188" s="19">
        <v>-10</v>
      </c>
      <c r="O188" s="19">
        <v>-10</v>
      </c>
      <c r="P188" s="14" t="s">
        <v>977</v>
      </c>
      <c r="Q188" s="14" t="s">
        <v>981</v>
      </c>
      <c r="R188" s="14" t="s">
        <v>987</v>
      </c>
      <c r="S188" s="9">
        <v>150255012</v>
      </c>
      <c r="T188" s="9" t="b">
        <v>1</v>
      </c>
      <c r="U188" s="13" t="s">
        <v>701</v>
      </c>
      <c r="V188" s="13" t="b">
        <v>0</v>
      </c>
      <c r="W188" s="13" t="b">
        <v>0</v>
      </c>
      <c r="X188" s="13" t="s">
        <v>1180</v>
      </c>
      <c r="Y188" s="13" t="s">
        <v>1181</v>
      </c>
      <c r="Z188" s="13" t="s">
        <v>1189</v>
      </c>
      <c r="AA188" s="20" t="s">
        <v>1187</v>
      </c>
      <c r="AB188" s="13"/>
      <c r="AC188" s="13"/>
      <c r="AD188" s="13"/>
      <c r="AE188" s="13"/>
      <c r="AF188" s="20"/>
    </row>
    <row r="189" spans="1:32" x14ac:dyDescent="0.35">
      <c r="A189" s="5">
        <v>288</v>
      </c>
      <c r="B189" s="9" t="b">
        <v>0</v>
      </c>
      <c r="C189" s="9">
        <v>0</v>
      </c>
      <c r="D189" s="9">
        <v>0</v>
      </c>
      <c r="E189" s="9">
        <v>152</v>
      </c>
      <c r="F189" s="9">
        <v>4</v>
      </c>
      <c r="G189" s="9" t="b">
        <v>0</v>
      </c>
      <c r="H189" s="9">
        <v>180</v>
      </c>
      <c r="I189" s="9"/>
      <c r="J189" s="21">
        <v>152</v>
      </c>
      <c r="K189" s="94"/>
      <c r="L189" s="9" t="s">
        <v>1151</v>
      </c>
      <c r="M189" s="14">
        <v>0</v>
      </c>
      <c r="N189" s="19">
        <v>-10</v>
      </c>
      <c r="O189" s="19">
        <v>-10</v>
      </c>
      <c r="P189" s="14" t="s">
        <v>977</v>
      </c>
      <c r="Q189" s="14" t="s">
        <v>976</v>
      </c>
      <c r="R189" s="14" t="s">
        <v>987</v>
      </c>
      <c r="S189" s="9">
        <v>744405069</v>
      </c>
      <c r="T189" s="9" t="b">
        <v>0</v>
      </c>
      <c r="U189" s="13" t="s">
        <v>705</v>
      </c>
      <c r="V189" s="13" t="b">
        <v>0</v>
      </c>
      <c r="W189" s="13" t="b">
        <v>0</v>
      </c>
      <c r="X189" s="13" t="s">
        <v>1180</v>
      </c>
      <c r="Y189" s="13" t="s">
        <v>1181</v>
      </c>
      <c r="Z189" s="13" t="s">
        <v>1189</v>
      </c>
      <c r="AA189" s="20" t="s">
        <v>1187</v>
      </c>
      <c r="AB189" s="13"/>
      <c r="AC189" s="13"/>
      <c r="AD189" s="13"/>
      <c r="AE189" s="13"/>
      <c r="AF189" s="20"/>
    </row>
    <row r="190" spans="1:32" x14ac:dyDescent="0.35">
      <c r="A190" s="5">
        <v>257</v>
      </c>
      <c r="B190" s="9" t="b">
        <v>0</v>
      </c>
      <c r="C190" s="9">
        <v>0</v>
      </c>
      <c r="D190" s="9">
        <v>0</v>
      </c>
      <c r="E190" s="9">
        <v>152</v>
      </c>
      <c r="F190" s="9">
        <v>5</v>
      </c>
      <c r="G190" s="9" t="b">
        <v>0</v>
      </c>
      <c r="H190" s="9">
        <v>181</v>
      </c>
      <c r="I190" s="9"/>
      <c r="J190" s="21">
        <v>152</v>
      </c>
      <c r="K190" s="94"/>
      <c r="L190" s="9" t="s">
        <v>1163</v>
      </c>
      <c r="M190" s="14">
        <v>0</v>
      </c>
      <c r="N190" s="19">
        <v>-10</v>
      </c>
      <c r="O190" s="19">
        <v>-10</v>
      </c>
      <c r="P190" s="14" t="s">
        <v>975</v>
      </c>
      <c r="Q190" s="14" t="s">
        <v>976</v>
      </c>
      <c r="R190" s="14" t="s">
        <v>979</v>
      </c>
      <c r="S190" s="9">
        <v>136703209</v>
      </c>
      <c r="T190" s="9" t="b">
        <v>1</v>
      </c>
      <c r="U190" s="13" t="s">
        <v>705</v>
      </c>
      <c r="V190" s="13" t="b">
        <v>0</v>
      </c>
      <c r="W190" s="13" t="b">
        <v>0</v>
      </c>
      <c r="X190" s="13" t="s">
        <v>1180</v>
      </c>
      <c r="Y190" s="13" t="s">
        <v>1191</v>
      </c>
      <c r="Z190" s="13" t="s">
        <v>1197</v>
      </c>
      <c r="AA190" s="20" t="s">
        <v>1187</v>
      </c>
      <c r="AB190" s="13"/>
      <c r="AC190" s="13"/>
      <c r="AD190" s="13"/>
      <c r="AE190" s="13"/>
      <c r="AF190" s="20"/>
    </row>
    <row r="191" spans="1:32" x14ac:dyDescent="0.35">
      <c r="A191" s="5">
        <v>151</v>
      </c>
      <c r="B191" s="9" t="b">
        <v>0</v>
      </c>
      <c r="C191" s="9">
        <v>0</v>
      </c>
      <c r="D191" s="9">
        <v>0</v>
      </c>
      <c r="E191" s="9">
        <v>152</v>
      </c>
      <c r="F191" s="9">
        <v>1</v>
      </c>
      <c r="G191" s="9" t="b">
        <v>1</v>
      </c>
      <c r="H191" s="9">
        <v>182</v>
      </c>
      <c r="I191" s="9"/>
      <c r="J191" s="21">
        <v>152</v>
      </c>
      <c r="K191" s="94"/>
      <c r="L191" s="9" t="s">
        <v>1143</v>
      </c>
      <c r="M191" s="14">
        <v>0</v>
      </c>
      <c r="N191" s="19">
        <v>-10</v>
      </c>
      <c r="O191" s="19">
        <v>-10</v>
      </c>
      <c r="P191" s="14" t="s">
        <v>977</v>
      </c>
      <c r="Q191" s="14" t="s">
        <v>976</v>
      </c>
      <c r="R191" s="14" t="s">
        <v>977</v>
      </c>
      <c r="S191" s="9">
        <v>1117771664</v>
      </c>
      <c r="T191" s="9" t="b">
        <v>1</v>
      </c>
      <c r="U191" s="13" t="s">
        <v>681</v>
      </c>
      <c r="V191" s="13" t="b">
        <v>0</v>
      </c>
      <c r="W191" s="13" t="b">
        <v>0</v>
      </c>
      <c r="X191" s="13" t="s">
        <v>1180</v>
      </c>
      <c r="Y191" s="13" t="s">
        <v>1181</v>
      </c>
      <c r="Z191" s="13" t="s">
        <v>1189</v>
      </c>
      <c r="AA191" s="20" t="s">
        <v>1187</v>
      </c>
      <c r="AB191" s="13"/>
      <c r="AC191" s="13"/>
      <c r="AD191" s="13"/>
      <c r="AE191" s="13"/>
      <c r="AF191" s="20"/>
    </row>
    <row r="192" spans="1:32" x14ac:dyDescent="0.35">
      <c r="A192" s="5">
        <v>190</v>
      </c>
      <c r="B192" s="9" t="b">
        <v>0</v>
      </c>
      <c r="C192" s="9">
        <v>0</v>
      </c>
      <c r="D192" s="9">
        <v>0</v>
      </c>
      <c r="E192" s="9">
        <v>152</v>
      </c>
      <c r="F192" s="9">
        <v>2</v>
      </c>
      <c r="G192" s="9" t="b">
        <v>1</v>
      </c>
      <c r="H192" s="9">
        <v>183</v>
      </c>
      <c r="I192" s="9"/>
      <c r="J192" s="21">
        <v>152</v>
      </c>
      <c r="K192" s="94"/>
      <c r="L192" s="9" t="s">
        <v>1152</v>
      </c>
      <c r="M192" s="14">
        <v>0</v>
      </c>
      <c r="N192" s="19">
        <v>-10</v>
      </c>
      <c r="O192" s="19">
        <v>-10</v>
      </c>
      <c r="P192" s="14" t="s">
        <v>975</v>
      </c>
      <c r="Q192" s="14" t="s">
        <v>981</v>
      </c>
      <c r="R192" s="14" t="s">
        <v>977</v>
      </c>
      <c r="S192" s="9">
        <v>742100396</v>
      </c>
      <c r="T192" s="9" t="b">
        <v>0</v>
      </c>
      <c r="U192" s="13" t="s">
        <v>693</v>
      </c>
      <c r="V192" s="13" t="b">
        <v>0</v>
      </c>
      <c r="W192" s="13" t="b">
        <v>0</v>
      </c>
      <c r="X192" s="13" t="s">
        <v>1180</v>
      </c>
      <c r="Y192" s="13" t="s">
        <v>1181</v>
      </c>
      <c r="Z192" s="13" t="s">
        <v>1189</v>
      </c>
      <c r="AA192" s="20" t="s">
        <v>1187</v>
      </c>
      <c r="AB192" s="13"/>
      <c r="AC192" s="13"/>
      <c r="AD192" s="13"/>
      <c r="AE192" s="13"/>
      <c r="AF192" s="20"/>
    </row>
    <row r="193" spans="1:32" x14ac:dyDescent="0.35">
      <c r="A193" s="5">
        <v>133</v>
      </c>
      <c r="B193" s="9" t="b">
        <v>1</v>
      </c>
      <c r="C193" s="9">
        <v>0</v>
      </c>
      <c r="D193" s="9">
        <v>0</v>
      </c>
      <c r="E193" s="9">
        <v>152</v>
      </c>
      <c r="F193" s="9">
        <v>3</v>
      </c>
      <c r="G193" s="9" t="b">
        <v>1</v>
      </c>
      <c r="H193" s="9">
        <v>184</v>
      </c>
      <c r="I193" s="9"/>
      <c r="J193" s="21">
        <v>152</v>
      </c>
      <c r="K193" s="94"/>
      <c r="L193" s="9" t="s">
        <v>1131</v>
      </c>
      <c r="M193" s="14">
        <v>0</v>
      </c>
      <c r="N193" s="19">
        <v>-10</v>
      </c>
      <c r="O193" s="19">
        <v>-10</v>
      </c>
      <c r="P193" s="14" t="s">
        <v>975</v>
      </c>
      <c r="Q193" s="14" t="s">
        <v>976</v>
      </c>
      <c r="R193" s="14" t="s">
        <v>977</v>
      </c>
      <c r="S193" s="9">
        <v>2010120220</v>
      </c>
      <c r="T193" s="9" t="b">
        <v>0</v>
      </c>
      <c r="U193" s="13" t="s">
        <v>697</v>
      </c>
      <c r="V193" s="13" t="b">
        <v>0</v>
      </c>
      <c r="W193" s="13" t="b">
        <v>1</v>
      </c>
      <c r="X193" s="13" t="s">
        <v>1180</v>
      </c>
      <c r="Y193" s="13" t="s">
        <v>1181</v>
      </c>
      <c r="Z193" s="13" t="s">
        <v>1189</v>
      </c>
      <c r="AA193" s="20" t="s">
        <v>1187</v>
      </c>
      <c r="AB193" s="13"/>
      <c r="AC193" s="13"/>
      <c r="AD193" s="13"/>
      <c r="AE193" s="13"/>
      <c r="AF193" s="20"/>
    </row>
    <row r="194" spans="1:32" x14ac:dyDescent="0.35">
      <c r="A194" s="5">
        <v>187</v>
      </c>
      <c r="B194" s="9" t="b">
        <v>0</v>
      </c>
      <c r="C194" s="9">
        <v>0</v>
      </c>
      <c r="D194" s="9">
        <v>0</v>
      </c>
      <c r="E194" s="9">
        <v>152</v>
      </c>
      <c r="F194" s="9">
        <v>4</v>
      </c>
      <c r="G194" s="9" t="b">
        <v>1</v>
      </c>
      <c r="H194" s="9">
        <v>185</v>
      </c>
      <c r="I194" s="9"/>
      <c r="J194" s="21">
        <v>152</v>
      </c>
      <c r="K194" s="94"/>
      <c r="L194" s="9" t="s">
        <v>1134</v>
      </c>
      <c r="M194" s="14">
        <v>0</v>
      </c>
      <c r="N194" s="19">
        <v>-10</v>
      </c>
      <c r="O194" s="19">
        <v>-10</v>
      </c>
      <c r="P194" s="14" t="s">
        <v>977</v>
      </c>
      <c r="Q194" s="14" t="s">
        <v>981</v>
      </c>
      <c r="R194" s="14" t="s">
        <v>987</v>
      </c>
      <c r="S194" s="9">
        <v>1786190722</v>
      </c>
      <c r="T194" s="9" t="b">
        <v>1</v>
      </c>
      <c r="U194" s="13" t="s">
        <v>724</v>
      </c>
      <c r="V194" s="13" t="b">
        <v>0</v>
      </c>
      <c r="W194" s="13" t="b">
        <v>0</v>
      </c>
      <c r="X194" s="13" t="s">
        <v>1180</v>
      </c>
      <c r="Y194" s="13" t="s">
        <v>1181</v>
      </c>
      <c r="Z194" s="13" t="s">
        <v>1189</v>
      </c>
      <c r="AA194" s="20" t="s">
        <v>1187</v>
      </c>
      <c r="AB194" s="13"/>
      <c r="AC194" s="13"/>
      <c r="AD194" s="13"/>
      <c r="AE194" s="13"/>
      <c r="AF194" s="20"/>
    </row>
    <row r="195" spans="1:32" x14ac:dyDescent="0.35">
      <c r="A195" s="5">
        <v>318</v>
      </c>
      <c r="B195" s="9" t="b">
        <v>0</v>
      </c>
      <c r="C195" s="9">
        <v>0</v>
      </c>
      <c r="D195" s="9">
        <v>0</v>
      </c>
      <c r="E195" s="9">
        <v>186</v>
      </c>
      <c r="F195" s="9">
        <v>1</v>
      </c>
      <c r="G195" s="9" t="b">
        <v>0</v>
      </c>
      <c r="H195" s="9">
        <v>186</v>
      </c>
      <c r="I195" s="9"/>
      <c r="J195" s="21">
        <v>186</v>
      </c>
      <c r="K195" s="94"/>
      <c r="L195" s="9" t="s">
        <v>1006</v>
      </c>
      <c r="M195" s="14">
        <v>3</v>
      </c>
      <c r="N195" s="19">
        <v>0</v>
      </c>
      <c r="O195" s="19">
        <v>0</v>
      </c>
      <c r="P195" s="14" t="s">
        <v>975</v>
      </c>
      <c r="Q195" s="14" t="s">
        <v>1</v>
      </c>
      <c r="R195" s="14" t="s">
        <v>979</v>
      </c>
      <c r="S195" s="9">
        <v>230525266</v>
      </c>
      <c r="T195" s="9" t="b">
        <v>0</v>
      </c>
      <c r="U195" s="13" t="s">
        <v>1</v>
      </c>
      <c r="V195" s="13" t="b">
        <v>0</v>
      </c>
      <c r="W195" s="13" t="b">
        <v>0</v>
      </c>
      <c r="X195" s="13" t="s">
        <v>1199</v>
      </c>
      <c r="Y195" s="13" t="s">
        <v>1200</v>
      </c>
      <c r="Z195" s="13" t="s">
        <v>1201</v>
      </c>
      <c r="AA195" s="20" t="s">
        <v>1202</v>
      </c>
      <c r="AB195" s="13"/>
      <c r="AC195" s="13"/>
      <c r="AD195" s="13"/>
      <c r="AE195" s="13"/>
      <c r="AF195" s="20"/>
    </row>
    <row r="196" spans="1:32" x14ac:dyDescent="0.35">
      <c r="A196" s="5">
        <v>319</v>
      </c>
      <c r="B196" s="9" t="b">
        <v>0</v>
      </c>
      <c r="C196" s="9">
        <v>0</v>
      </c>
      <c r="D196" s="9">
        <v>0</v>
      </c>
      <c r="E196" s="9">
        <v>186</v>
      </c>
      <c r="F196" s="9">
        <v>2</v>
      </c>
      <c r="G196" s="9" t="b">
        <v>0</v>
      </c>
      <c r="H196" s="9">
        <v>187</v>
      </c>
      <c r="I196" s="9"/>
      <c r="J196" s="77">
        <v>186</v>
      </c>
      <c r="K196" s="95"/>
      <c r="L196" s="78" t="s">
        <v>1104</v>
      </c>
      <c r="M196" s="96">
        <v>1</v>
      </c>
      <c r="N196" s="97">
        <v>0</v>
      </c>
      <c r="O196" s="97">
        <v>0</v>
      </c>
      <c r="P196" s="96" t="s">
        <v>975</v>
      </c>
      <c r="Q196" s="96" t="s">
        <v>1</v>
      </c>
      <c r="R196" s="96" t="s">
        <v>979</v>
      </c>
      <c r="S196" s="78">
        <v>1030853455</v>
      </c>
      <c r="T196" s="78" t="b">
        <v>0</v>
      </c>
      <c r="U196" s="162" t="s">
        <v>1</v>
      </c>
      <c r="V196" s="162" t="b">
        <v>1</v>
      </c>
      <c r="W196" s="162" t="b">
        <v>0</v>
      </c>
      <c r="X196" s="162" t="s">
        <v>1203</v>
      </c>
      <c r="Y196" s="162" t="s">
        <v>1204</v>
      </c>
      <c r="Z196" s="162" t="s">
        <v>1205</v>
      </c>
      <c r="AA196" s="163" t="s">
        <v>1206</v>
      </c>
      <c r="AB196" s="13"/>
      <c r="AC196" s="13"/>
      <c r="AD196" s="13"/>
      <c r="AE196" s="13"/>
      <c r="AF196" s="20"/>
    </row>
  </sheetData>
  <mergeCells count="1">
    <mergeCell ref="A6:U6"/>
  </mergeCells>
  <conditionalFormatting sqref="J10:R196">
    <cfRule type="expression" dxfId="26" priority="1">
      <formula>$G10</formula>
    </cfRule>
  </conditionalFormatting>
  <conditionalFormatting sqref="J10:AF196">
    <cfRule type="expression" dxfId="25" priority="2">
      <formula>NOT($T10)</formula>
    </cfRule>
  </conditionalFormatting>
  <conditionalFormatting sqref="L10:L196">
    <cfRule type="expression" dxfId="24" priority="3">
      <formula>NOT($B10)</formula>
    </cfRule>
  </conditionalFormatting>
  <conditionalFormatting sqref="O180:T180">
    <cfRule type="expression" dxfId="23" priority="50">
      <formula>AND(#REF!,NOT(#REF!))</formula>
    </cfRule>
  </conditionalFormatting>
  <conditionalFormatting sqref="U10:U196">
    <cfRule type="expression" dxfId="22" priority="17">
      <formula>V10</formula>
    </cfRule>
    <cfRule type="expression" dxfId="21" priority="18">
      <formula>NOT(V10)</formula>
    </cfRule>
    <cfRule type="expression" dxfId="20" priority="19">
      <formula>W10</formula>
    </cfRule>
  </conditionalFormatting>
  <conditionalFormatting sqref="U180:AF180 V181:W196">
    <cfRule type="expression" dxfId="19" priority="22">
      <formula>AND($B180,NOT(#REF!))</formula>
    </cfRule>
  </conditionalFormatting>
  <conditionalFormatting sqref="X10:AF196">
    <cfRule type="expression" dxfId="18" priority="20">
      <formula>LEFT(X10,3)&lt;&gt;X$1</formula>
    </cfRule>
    <cfRule type="expression" dxfId="17" priority="21">
      <formula>LEFT(X10,3)=X$1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4B5F4-C40F-40E4-B27D-0A5BA5E35D8A}">
  <sheetPr codeName="Sheet30"/>
  <dimension ref="A1:M188"/>
  <sheetViews>
    <sheetView workbookViewId="0"/>
  </sheetViews>
  <sheetFormatPr defaultRowHeight="14.5" x14ac:dyDescent="0.35"/>
  <cols>
    <col min="1" max="1" width="10.26953125" bestFit="1" customWidth="1"/>
    <col min="2" max="2" width="11.7265625" bestFit="1" customWidth="1"/>
    <col min="3" max="3" width="12.26953125" bestFit="1" customWidth="1"/>
    <col min="4" max="4" width="14.54296875" bestFit="1" customWidth="1"/>
    <col min="5" max="5" width="9.26953125" bestFit="1" customWidth="1"/>
    <col min="6" max="6" width="11" bestFit="1" customWidth="1"/>
    <col min="7" max="7" width="12" bestFit="1" customWidth="1"/>
    <col min="8" max="8" width="9.81640625" bestFit="1" customWidth="1"/>
    <col min="9" max="9" width="24.54296875" bestFit="1" customWidth="1"/>
    <col min="10" max="10" width="12.7265625" bestFit="1" customWidth="1"/>
    <col min="11" max="11" width="14.7265625" bestFit="1" customWidth="1"/>
    <col min="12" max="12" width="23.81640625" bestFit="1" customWidth="1"/>
    <col min="13" max="13" width="29.26953125" bestFit="1" customWidth="1"/>
  </cols>
  <sheetData>
    <row r="1" spans="1:13" x14ac:dyDescent="0.35">
      <c r="A1" t="s">
        <v>42</v>
      </c>
      <c r="B1" t="s">
        <v>49</v>
      </c>
      <c r="C1" t="s">
        <v>4</v>
      </c>
      <c r="D1" t="s">
        <v>637</v>
      </c>
      <c r="E1" t="s">
        <v>795</v>
      </c>
      <c r="F1" t="s">
        <v>631</v>
      </c>
      <c r="G1" t="s">
        <v>635</v>
      </c>
      <c r="H1" t="s">
        <v>48</v>
      </c>
      <c r="I1" t="s">
        <v>839</v>
      </c>
      <c r="J1" t="s">
        <v>629</v>
      </c>
      <c r="K1" t="s">
        <v>840</v>
      </c>
      <c r="L1" t="s">
        <v>50</v>
      </c>
      <c r="M1" t="s">
        <v>638</v>
      </c>
    </row>
    <row r="2" spans="1:13" x14ac:dyDescent="0.35">
      <c r="A2">
        <v>123</v>
      </c>
      <c r="B2" t="s">
        <v>179</v>
      </c>
      <c r="C2" t="s">
        <v>180</v>
      </c>
      <c r="D2">
        <v>4</v>
      </c>
      <c r="E2">
        <v>1</v>
      </c>
      <c r="F2">
        <v>1606177692</v>
      </c>
      <c r="G2">
        <v>0</v>
      </c>
      <c r="H2">
        <v>0</v>
      </c>
      <c r="I2">
        <v>10</v>
      </c>
      <c r="J2">
        <v>4</v>
      </c>
      <c r="K2">
        <v>0</v>
      </c>
      <c r="L2">
        <v>4</v>
      </c>
      <c r="M2">
        <v>10</v>
      </c>
    </row>
    <row r="3" spans="1:13" x14ac:dyDescent="0.35">
      <c r="A3">
        <v>103</v>
      </c>
      <c r="B3" t="s">
        <v>360</v>
      </c>
      <c r="C3" t="s">
        <v>361</v>
      </c>
      <c r="D3">
        <v>4</v>
      </c>
      <c r="E3">
        <v>1</v>
      </c>
      <c r="F3">
        <v>1603586381</v>
      </c>
      <c r="G3">
        <v>0</v>
      </c>
      <c r="H3">
        <v>0</v>
      </c>
      <c r="I3">
        <v>10</v>
      </c>
      <c r="J3">
        <v>4</v>
      </c>
      <c r="K3">
        <v>0</v>
      </c>
      <c r="L3">
        <v>4</v>
      </c>
      <c r="M3">
        <v>10</v>
      </c>
    </row>
    <row r="4" spans="1:13" x14ac:dyDescent="0.35">
      <c r="A4">
        <v>97</v>
      </c>
      <c r="B4" t="s">
        <v>144</v>
      </c>
      <c r="C4" t="s">
        <v>92</v>
      </c>
      <c r="D4">
        <v>4</v>
      </c>
      <c r="E4">
        <v>1</v>
      </c>
      <c r="F4">
        <v>832180137</v>
      </c>
      <c r="G4">
        <v>0</v>
      </c>
      <c r="H4">
        <v>0</v>
      </c>
      <c r="I4">
        <v>10</v>
      </c>
      <c r="J4">
        <v>4</v>
      </c>
      <c r="K4">
        <v>0</v>
      </c>
      <c r="L4">
        <v>4</v>
      </c>
      <c r="M4">
        <v>10</v>
      </c>
    </row>
    <row r="5" spans="1:13" x14ac:dyDescent="0.35">
      <c r="A5">
        <v>211</v>
      </c>
      <c r="B5" t="s">
        <v>95</v>
      </c>
      <c r="C5" t="s">
        <v>502</v>
      </c>
      <c r="D5">
        <v>4</v>
      </c>
      <c r="E5">
        <v>1</v>
      </c>
      <c r="F5">
        <v>415660841</v>
      </c>
      <c r="G5">
        <v>0</v>
      </c>
      <c r="H5">
        <v>0</v>
      </c>
      <c r="I5">
        <v>10</v>
      </c>
      <c r="J5">
        <v>4</v>
      </c>
      <c r="K5">
        <v>0</v>
      </c>
      <c r="L5">
        <v>4</v>
      </c>
      <c r="M5">
        <v>10</v>
      </c>
    </row>
    <row r="6" spans="1:13" x14ac:dyDescent="0.35">
      <c r="A6">
        <v>316</v>
      </c>
      <c r="B6" t="s">
        <v>901</v>
      </c>
      <c r="C6" t="s">
        <v>862</v>
      </c>
      <c r="D6">
        <v>4</v>
      </c>
      <c r="E6">
        <v>1</v>
      </c>
      <c r="F6">
        <v>115949541</v>
      </c>
      <c r="G6">
        <v>0</v>
      </c>
      <c r="H6">
        <v>0</v>
      </c>
      <c r="I6">
        <v>10</v>
      </c>
      <c r="J6">
        <v>4</v>
      </c>
      <c r="K6">
        <v>0</v>
      </c>
      <c r="L6">
        <v>4</v>
      </c>
      <c r="M6">
        <v>10</v>
      </c>
    </row>
    <row r="7" spans="1:13" x14ac:dyDescent="0.35">
      <c r="A7">
        <v>52</v>
      </c>
      <c r="B7" t="s">
        <v>650</v>
      </c>
      <c r="C7" t="s">
        <v>255</v>
      </c>
      <c r="D7">
        <v>4</v>
      </c>
      <c r="E7">
        <v>0.75</v>
      </c>
      <c r="F7">
        <v>668002643</v>
      </c>
      <c r="G7">
        <v>0</v>
      </c>
      <c r="H7">
        <v>0</v>
      </c>
      <c r="I7">
        <v>8</v>
      </c>
      <c r="J7">
        <v>3</v>
      </c>
      <c r="K7">
        <v>0</v>
      </c>
      <c r="L7">
        <v>3</v>
      </c>
      <c r="M7">
        <v>8</v>
      </c>
    </row>
    <row r="8" spans="1:13" x14ac:dyDescent="0.35">
      <c r="A8">
        <v>170</v>
      </c>
      <c r="B8" t="s">
        <v>128</v>
      </c>
      <c r="C8" t="s">
        <v>308</v>
      </c>
      <c r="D8">
        <v>4</v>
      </c>
      <c r="E8">
        <v>0.75</v>
      </c>
      <c r="F8">
        <v>1965176060</v>
      </c>
      <c r="G8">
        <v>0</v>
      </c>
      <c r="H8">
        <v>0</v>
      </c>
      <c r="I8">
        <v>6</v>
      </c>
      <c r="J8">
        <v>3</v>
      </c>
      <c r="K8">
        <v>0</v>
      </c>
      <c r="L8">
        <v>3</v>
      </c>
      <c r="M8">
        <v>6</v>
      </c>
    </row>
    <row r="9" spans="1:13" x14ac:dyDescent="0.35">
      <c r="A9">
        <v>171</v>
      </c>
      <c r="B9" t="s">
        <v>87</v>
      </c>
      <c r="C9" t="s">
        <v>88</v>
      </c>
      <c r="D9">
        <v>4</v>
      </c>
      <c r="E9">
        <v>0.75</v>
      </c>
      <c r="F9">
        <v>1747043694</v>
      </c>
      <c r="G9">
        <v>0</v>
      </c>
      <c r="H9">
        <v>0</v>
      </c>
      <c r="I9">
        <v>6</v>
      </c>
      <c r="J9">
        <v>3</v>
      </c>
      <c r="K9">
        <v>0</v>
      </c>
      <c r="L9">
        <v>3</v>
      </c>
      <c r="M9">
        <v>6</v>
      </c>
    </row>
    <row r="10" spans="1:13" x14ac:dyDescent="0.35">
      <c r="A10">
        <v>223</v>
      </c>
      <c r="B10" t="s">
        <v>331</v>
      </c>
      <c r="C10" t="s">
        <v>198</v>
      </c>
      <c r="D10">
        <v>4</v>
      </c>
      <c r="E10">
        <v>0.75</v>
      </c>
      <c r="F10">
        <v>1224267273</v>
      </c>
      <c r="G10">
        <v>0</v>
      </c>
      <c r="H10">
        <v>0</v>
      </c>
      <c r="I10">
        <v>6</v>
      </c>
      <c r="J10">
        <v>3</v>
      </c>
      <c r="K10">
        <v>0</v>
      </c>
      <c r="L10">
        <v>3</v>
      </c>
      <c r="M10">
        <v>6</v>
      </c>
    </row>
    <row r="11" spans="1:13" x14ac:dyDescent="0.35">
      <c r="A11">
        <v>93</v>
      </c>
      <c r="B11" t="s">
        <v>207</v>
      </c>
      <c r="C11" t="s">
        <v>646</v>
      </c>
      <c r="D11">
        <v>4</v>
      </c>
      <c r="E11">
        <v>0.75</v>
      </c>
      <c r="F11">
        <v>1210465017</v>
      </c>
      <c r="G11">
        <v>0</v>
      </c>
      <c r="H11">
        <v>0</v>
      </c>
      <c r="I11">
        <v>6</v>
      </c>
      <c r="J11">
        <v>3</v>
      </c>
      <c r="K11">
        <v>0</v>
      </c>
      <c r="L11">
        <v>3</v>
      </c>
      <c r="M11">
        <v>6</v>
      </c>
    </row>
    <row r="12" spans="1:13" x14ac:dyDescent="0.35">
      <c r="A12">
        <v>224</v>
      </c>
      <c r="B12" t="s">
        <v>223</v>
      </c>
      <c r="C12" t="s">
        <v>224</v>
      </c>
      <c r="D12">
        <v>4</v>
      </c>
      <c r="E12">
        <v>0.75</v>
      </c>
      <c r="F12">
        <v>1036859927</v>
      </c>
      <c r="G12">
        <v>0</v>
      </c>
      <c r="H12">
        <v>-1</v>
      </c>
      <c r="I12">
        <v>6</v>
      </c>
      <c r="J12">
        <v>3</v>
      </c>
      <c r="K12">
        <v>0</v>
      </c>
      <c r="L12">
        <v>3</v>
      </c>
      <c r="M12">
        <v>6</v>
      </c>
    </row>
    <row r="13" spans="1:13" x14ac:dyDescent="0.35">
      <c r="A13">
        <v>39</v>
      </c>
      <c r="B13" t="s">
        <v>602</v>
      </c>
      <c r="C13" t="s">
        <v>379</v>
      </c>
      <c r="D13">
        <v>4</v>
      </c>
      <c r="E13">
        <v>0.75</v>
      </c>
      <c r="F13">
        <v>879907431</v>
      </c>
      <c r="G13">
        <v>0</v>
      </c>
      <c r="H13">
        <v>-1</v>
      </c>
      <c r="I13">
        <v>6</v>
      </c>
      <c r="J13">
        <v>3</v>
      </c>
      <c r="K13">
        <v>0</v>
      </c>
      <c r="L13">
        <v>3</v>
      </c>
      <c r="M13">
        <v>6</v>
      </c>
    </row>
    <row r="14" spans="1:13" x14ac:dyDescent="0.35">
      <c r="A14">
        <v>311</v>
      </c>
      <c r="B14" t="s">
        <v>884</v>
      </c>
      <c r="C14" t="s">
        <v>885</v>
      </c>
      <c r="D14">
        <v>4</v>
      </c>
      <c r="E14">
        <v>0.75</v>
      </c>
      <c r="F14">
        <v>606249748</v>
      </c>
      <c r="G14">
        <v>0</v>
      </c>
      <c r="H14">
        <v>-1</v>
      </c>
      <c r="I14">
        <v>6</v>
      </c>
      <c r="J14">
        <v>3</v>
      </c>
      <c r="K14">
        <v>0</v>
      </c>
      <c r="L14">
        <v>3</v>
      </c>
      <c r="M14">
        <v>6</v>
      </c>
    </row>
    <row r="15" spans="1:13" x14ac:dyDescent="0.35">
      <c r="A15">
        <v>124</v>
      </c>
      <c r="B15" t="s">
        <v>510</v>
      </c>
      <c r="C15" t="s">
        <v>511</v>
      </c>
      <c r="D15">
        <v>4</v>
      </c>
      <c r="E15">
        <v>0.75</v>
      </c>
      <c r="F15">
        <v>367181592</v>
      </c>
      <c r="G15">
        <v>0</v>
      </c>
      <c r="H15">
        <v>0</v>
      </c>
      <c r="I15">
        <v>6</v>
      </c>
      <c r="J15">
        <v>3</v>
      </c>
      <c r="K15">
        <v>0</v>
      </c>
      <c r="L15">
        <v>3</v>
      </c>
      <c r="M15">
        <v>6</v>
      </c>
    </row>
    <row r="16" spans="1:13" x14ac:dyDescent="0.35">
      <c r="A16">
        <v>147</v>
      </c>
      <c r="B16" t="s">
        <v>457</v>
      </c>
      <c r="C16" t="s">
        <v>645</v>
      </c>
      <c r="D16">
        <v>4</v>
      </c>
      <c r="E16">
        <v>0.75</v>
      </c>
      <c r="F16">
        <v>253049288</v>
      </c>
      <c r="G16">
        <v>0</v>
      </c>
      <c r="H16">
        <v>0</v>
      </c>
      <c r="I16">
        <v>6</v>
      </c>
      <c r="J16">
        <v>3</v>
      </c>
      <c r="K16">
        <v>0</v>
      </c>
      <c r="L16">
        <v>3</v>
      </c>
      <c r="M16">
        <v>6</v>
      </c>
    </row>
    <row r="17" spans="1:13" x14ac:dyDescent="0.35">
      <c r="A17">
        <v>252</v>
      </c>
      <c r="B17" t="s">
        <v>162</v>
      </c>
      <c r="C17" t="s">
        <v>97</v>
      </c>
      <c r="D17">
        <v>4</v>
      </c>
      <c r="E17">
        <v>0.75</v>
      </c>
      <c r="F17">
        <v>199590503</v>
      </c>
      <c r="G17">
        <v>0</v>
      </c>
      <c r="H17">
        <v>-1</v>
      </c>
      <c r="I17">
        <v>6</v>
      </c>
      <c r="J17">
        <v>3</v>
      </c>
      <c r="K17">
        <v>0</v>
      </c>
      <c r="L17">
        <v>3</v>
      </c>
      <c r="M17">
        <v>6</v>
      </c>
    </row>
    <row r="18" spans="1:13" x14ac:dyDescent="0.35">
      <c r="A18">
        <v>309</v>
      </c>
      <c r="B18" t="s">
        <v>207</v>
      </c>
      <c r="C18" t="s">
        <v>882</v>
      </c>
      <c r="D18">
        <v>4</v>
      </c>
      <c r="E18">
        <v>0.75</v>
      </c>
      <c r="F18">
        <v>189470680</v>
      </c>
      <c r="G18">
        <v>0</v>
      </c>
      <c r="H18">
        <v>0</v>
      </c>
      <c r="I18">
        <v>6</v>
      </c>
      <c r="J18">
        <v>3</v>
      </c>
      <c r="K18">
        <v>0</v>
      </c>
      <c r="L18">
        <v>3</v>
      </c>
      <c r="M18">
        <v>6</v>
      </c>
    </row>
    <row r="19" spans="1:13" x14ac:dyDescent="0.35">
      <c r="A19">
        <v>28</v>
      </c>
      <c r="B19" t="s">
        <v>576</v>
      </c>
      <c r="C19" t="s">
        <v>235</v>
      </c>
      <c r="D19">
        <v>4</v>
      </c>
      <c r="E19">
        <v>0.75</v>
      </c>
      <c r="F19">
        <v>85056372</v>
      </c>
      <c r="G19">
        <v>0</v>
      </c>
      <c r="H19">
        <v>0</v>
      </c>
      <c r="I19">
        <v>6</v>
      </c>
      <c r="J19">
        <v>3</v>
      </c>
      <c r="K19">
        <v>0</v>
      </c>
      <c r="L19">
        <v>3</v>
      </c>
      <c r="M19">
        <v>6</v>
      </c>
    </row>
    <row r="20" spans="1:13" x14ac:dyDescent="0.35">
      <c r="A20">
        <v>56</v>
      </c>
      <c r="B20" t="s">
        <v>197</v>
      </c>
      <c r="C20" t="s">
        <v>198</v>
      </c>
      <c r="D20">
        <v>4</v>
      </c>
      <c r="E20">
        <v>0.75</v>
      </c>
      <c r="F20">
        <v>66521625</v>
      </c>
      <c r="G20">
        <v>0</v>
      </c>
      <c r="H20">
        <v>0</v>
      </c>
      <c r="I20">
        <v>6</v>
      </c>
      <c r="J20">
        <v>3</v>
      </c>
      <c r="K20">
        <v>0</v>
      </c>
      <c r="L20">
        <v>3</v>
      </c>
      <c r="M20">
        <v>6</v>
      </c>
    </row>
    <row r="21" spans="1:13" x14ac:dyDescent="0.35">
      <c r="A21">
        <v>59</v>
      </c>
      <c r="B21" t="s">
        <v>137</v>
      </c>
      <c r="C21" t="s">
        <v>188</v>
      </c>
      <c r="D21">
        <v>4</v>
      </c>
      <c r="E21">
        <v>0.5</v>
      </c>
      <c r="F21">
        <v>2049416408</v>
      </c>
      <c r="G21">
        <v>0</v>
      </c>
      <c r="H21">
        <v>0</v>
      </c>
      <c r="I21">
        <v>4</v>
      </c>
      <c r="J21">
        <v>2</v>
      </c>
      <c r="K21">
        <v>0</v>
      </c>
      <c r="L21">
        <v>2</v>
      </c>
      <c r="M21">
        <v>4</v>
      </c>
    </row>
    <row r="22" spans="1:13" x14ac:dyDescent="0.35">
      <c r="A22">
        <v>33</v>
      </c>
      <c r="B22" t="s">
        <v>262</v>
      </c>
      <c r="C22" t="s">
        <v>263</v>
      </c>
      <c r="D22">
        <v>4</v>
      </c>
      <c r="E22">
        <v>0.5</v>
      </c>
      <c r="F22">
        <v>1772094049</v>
      </c>
      <c r="G22">
        <v>0</v>
      </c>
      <c r="H22">
        <v>-1</v>
      </c>
      <c r="I22">
        <v>4</v>
      </c>
      <c r="J22">
        <v>2</v>
      </c>
      <c r="K22">
        <v>0</v>
      </c>
      <c r="L22">
        <v>2</v>
      </c>
      <c r="M22">
        <v>4</v>
      </c>
    </row>
    <row r="23" spans="1:13" x14ac:dyDescent="0.35">
      <c r="A23">
        <v>292</v>
      </c>
      <c r="B23" t="s">
        <v>878</v>
      </c>
      <c r="C23" t="s">
        <v>530</v>
      </c>
      <c r="D23">
        <v>4</v>
      </c>
      <c r="E23">
        <v>0.5</v>
      </c>
      <c r="F23">
        <v>1708389856</v>
      </c>
      <c r="G23">
        <v>0</v>
      </c>
      <c r="H23">
        <v>0</v>
      </c>
      <c r="I23">
        <v>4</v>
      </c>
      <c r="J23">
        <v>2</v>
      </c>
      <c r="K23">
        <v>0</v>
      </c>
      <c r="L23">
        <v>2</v>
      </c>
      <c r="M23">
        <v>4</v>
      </c>
    </row>
    <row r="24" spans="1:13" x14ac:dyDescent="0.35">
      <c r="A24">
        <v>256</v>
      </c>
      <c r="B24" t="s">
        <v>408</v>
      </c>
      <c r="C24" t="s">
        <v>109</v>
      </c>
      <c r="D24">
        <v>4</v>
      </c>
      <c r="E24">
        <v>0.5</v>
      </c>
      <c r="F24">
        <v>1451058243</v>
      </c>
      <c r="G24">
        <v>0</v>
      </c>
      <c r="H24">
        <v>0</v>
      </c>
      <c r="I24">
        <v>4</v>
      </c>
      <c r="J24">
        <v>2</v>
      </c>
      <c r="K24">
        <v>0</v>
      </c>
      <c r="L24">
        <v>2</v>
      </c>
      <c r="M24">
        <v>4</v>
      </c>
    </row>
    <row r="25" spans="1:13" x14ac:dyDescent="0.35">
      <c r="A25">
        <v>27</v>
      </c>
      <c r="B25" t="s">
        <v>160</v>
      </c>
      <c r="C25" t="s">
        <v>161</v>
      </c>
      <c r="D25">
        <v>4</v>
      </c>
      <c r="E25">
        <v>0.5</v>
      </c>
      <c r="F25">
        <v>1261790326</v>
      </c>
      <c r="G25">
        <v>0</v>
      </c>
      <c r="H25">
        <v>-1</v>
      </c>
      <c r="I25">
        <v>4</v>
      </c>
      <c r="J25">
        <v>2</v>
      </c>
      <c r="K25">
        <v>0</v>
      </c>
      <c r="L25">
        <v>2</v>
      </c>
      <c r="M25">
        <v>4</v>
      </c>
    </row>
    <row r="26" spans="1:13" x14ac:dyDescent="0.35">
      <c r="A26">
        <v>235</v>
      </c>
      <c r="B26" t="s">
        <v>207</v>
      </c>
      <c r="C26" t="s">
        <v>550</v>
      </c>
      <c r="D26">
        <v>4</v>
      </c>
      <c r="E26">
        <v>0.5</v>
      </c>
      <c r="F26">
        <v>1202480759</v>
      </c>
      <c r="G26">
        <v>0</v>
      </c>
      <c r="H26">
        <v>0</v>
      </c>
      <c r="I26">
        <v>4</v>
      </c>
      <c r="J26">
        <v>2</v>
      </c>
      <c r="K26">
        <v>0</v>
      </c>
      <c r="L26">
        <v>2</v>
      </c>
      <c r="M26">
        <v>4</v>
      </c>
    </row>
    <row r="27" spans="1:13" x14ac:dyDescent="0.35">
      <c r="A27">
        <v>48</v>
      </c>
      <c r="B27" t="s">
        <v>175</v>
      </c>
      <c r="C27" t="s">
        <v>398</v>
      </c>
      <c r="D27">
        <v>4</v>
      </c>
      <c r="E27">
        <v>0.5</v>
      </c>
      <c r="F27">
        <v>1150949661</v>
      </c>
      <c r="G27">
        <v>0</v>
      </c>
      <c r="H27">
        <v>0</v>
      </c>
      <c r="I27">
        <v>4</v>
      </c>
      <c r="J27">
        <v>2</v>
      </c>
      <c r="K27">
        <v>0</v>
      </c>
      <c r="L27">
        <v>2</v>
      </c>
      <c r="M27">
        <v>4</v>
      </c>
    </row>
    <row r="28" spans="1:13" x14ac:dyDescent="0.35">
      <c r="A28">
        <v>199</v>
      </c>
      <c r="B28" t="s">
        <v>553</v>
      </c>
      <c r="C28" t="s">
        <v>157</v>
      </c>
      <c r="D28">
        <v>4</v>
      </c>
      <c r="E28">
        <v>0.5</v>
      </c>
      <c r="F28">
        <v>1147505384</v>
      </c>
      <c r="G28">
        <v>0</v>
      </c>
      <c r="H28">
        <v>0</v>
      </c>
      <c r="I28">
        <v>4</v>
      </c>
      <c r="J28">
        <v>2</v>
      </c>
      <c r="K28">
        <v>0</v>
      </c>
      <c r="L28">
        <v>2</v>
      </c>
      <c r="M28">
        <v>4</v>
      </c>
    </row>
    <row r="29" spans="1:13" x14ac:dyDescent="0.35">
      <c r="A29">
        <v>285</v>
      </c>
      <c r="B29" t="s">
        <v>864</v>
      </c>
      <c r="C29" t="s">
        <v>865</v>
      </c>
      <c r="D29">
        <v>4</v>
      </c>
      <c r="E29">
        <v>0.5</v>
      </c>
      <c r="F29">
        <v>1033221534</v>
      </c>
      <c r="G29">
        <v>0</v>
      </c>
      <c r="H29">
        <v>0</v>
      </c>
      <c r="I29">
        <v>4</v>
      </c>
      <c r="J29">
        <v>2</v>
      </c>
      <c r="K29">
        <v>0</v>
      </c>
      <c r="L29">
        <v>2</v>
      </c>
      <c r="M29">
        <v>4</v>
      </c>
    </row>
    <row r="30" spans="1:13" x14ac:dyDescent="0.35">
      <c r="A30">
        <v>69</v>
      </c>
      <c r="B30" t="s">
        <v>390</v>
      </c>
      <c r="C30" t="s">
        <v>391</v>
      </c>
      <c r="D30">
        <v>4</v>
      </c>
      <c r="E30">
        <v>0.5</v>
      </c>
      <c r="F30">
        <v>983638579</v>
      </c>
      <c r="G30">
        <v>0</v>
      </c>
      <c r="H30">
        <v>-1</v>
      </c>
      <c r="I30">
        <v>4</v>
      </c>
      <c r="J30">
        <v>2</v>
      </c>
      <c r="K30">
        <v>0</v>
      </c>
      <c r="L30">
        <v>2</v>
      </c>
      <c r="M30">
        <v>4</v>
      </c>
    </row>
    <row r="31" spans="1:13" x14ac:dyDescent="0.35">
      <c r="A31">
        <v>297</v>
      </c>
      <c r="B31" t="s">
        <v>314</v>
      </c>
      <c r="C31" t="s">
        <v>875</v>
      </c>
      <c r="D31">
        <v>4</v>
      </c>
      <c r="E31">
        <v>0.5</v>
      </c>
      <c r="F31">
        <v>896360825</v>
      </c>
      <c r="G31">
        <v>0</v>
      </c>
      <c r="H31">
        <v>-1</v>
      </c>
      <c r="I31">
        <v>4</v>
      </c>
      <c r="J31">
        <v>2</v>
      </c>
      <c r="K31">
        <v>0</v>
      </c>
      <c r="L31">
        <v>2</v>
      </c>
      <c r="M31">
        <v>4</v>
      </c>
    </row>
    <row r="32" spans="1:13" x14ac:dyDescent="0.35">
      <c r="A32">
        <v>100</v>
      </c>
      <c r="B32" t="s">
        <v>372</v>
      </c>
      <c r="C32" t="s">
        <v>373</v>
      </c>
      <c r="D32">
        <v>4</v>
      </c>
      <c r="E32">
        <v>0.5</v>
      </c>
      <c r="F32">
        <v>870878353</v>
      </c>
      <c r="G32">
        <v>0</v>
      </c>
      <c r="H32">
        <v>0</v>
      </c>
      <c r="I32">
        <v>4</v>
      </c>
      <c r="J32">
        <v>2</v>
      </c>
      <c r="K32">
        <v>0</v>
      </c>
      <c r="L32">
        <v>2</v>
      </c>
      <c r="M32">
        <v>4</v>
      </c>
    </row>
    <row r="33" spans="1:13" x14ac:dyDescent="0.35">
      <c r="A33">
        <v>144</v>
      </c>
      <c r="B33" t="s">
        <v>314</v>
      </c>
      <c r="C33" t="s">
        <v>315</v>
      </c>
      <c r="D33">
        <v>4</v>
      </c>
      <c r="E33">
        <v>0.5</v>
      </c>
      <c r="F33">
        <v>840590258</v>
      </c>
      <c r="G33">
        <v>0</v>
      </c>
      <c r="H33">
        <v>0</v>
      </c>
      <c r="I33">
        <v>4</v>
      </c>
      <c r="J33">
        <v>2</v>
      </c>
      <c r="K33">
        <v>0</v>
      </c>
      <c r="L33">
        <v>2</v>
      </c>
      <c r="M33">
        <v>4</v>
      </c>
    </row>
    <row r="34" spans="1:13" x14ac:dyDescent="0.35">
      <c r="A34">
        <v>239</v>
      </c>
      <c r="B34" t="s">
        <v>91</v>
      </c>
      <c r="C34" t="s">
        <v>514</v>
      </c>
      <c r="D34">
        <v>4</v>
      </c>
      <c r="E34">
        <v>0.5</v>
      </c>
      <c r="F34">
        <v>723496180</v>
      </c>
      <c r="G34">
        <v>0</v>
      </c>
      <c r="H34">
        <v>-1</v>
      </c>
      <c r="I34">
        <v>4</v>
      </c>
      <c r="J34">
        <v>2</v>
      </c>
      <c r="K34">
        <v>0</v>
      </c>
      <c r="L34">
        <v>2</v>
      </c>
      <c r="M34">
        <v>4</v>
      </c>
    </row>
    <row r="35" spans="1:13" x14ac:dyDescent="0.35">
      <c r="A35">
        <v>287</v>
      </c>
      <c r="B35" t="s">
        <v>91</v>
      </c>
      <c r="C35" t="s">
        <v>251</v>
      </c>
      <c r="D35">
        <v>4</v>
      </c>
      <c r="E35">
        <v>0.5</v>
      </c>
      <c r="F35">
        <v>589087982</v>
      </c>
      <c r="G35">
        <v>0</v>
      </c>
      <c r="H35">
        <v>-1</v>
      </c>
      <c r="I35">
        <v>4</v>
      </c>
      <c r="J35">
        <v>2</v>
      </c>
      <c r="K35">
        <v>0</v>
      </c>
      <c r="L35">
        <v>2</v>
      </c>
      <c r="M35">
        <v>4</v>
      </c>
    </row>
    <row r="36" spans="1:13" x14ac:dyDescent="0.35">
      <c r="A36">
        <v>202</v>
      </c>
      <c r="B36" t="s">
        <v>364</v>
      </c>
      <c r="C36" t="s">
        <v>365</v>
      </c>
      <c r="D36">
        <v>4</v>
      </c>
      <c r="E36">
        <v>0.5</v>
      </c>
      <c r="F36">
        <v>440676434</v>
      </c>
      <c r="G36">
        <v>0</v>
      </c>
      <c r="H36">
        <v>0</v>
      </c>
      <c r="I36">
        <v>4</v>
      </c>
      <c r="J36">
        <v>2</v>
      </c>
      <c r="K36">
        <v>0</v>
      </c>
      <c r="L36">
        <v>2</v>
      </c>
      <c r="M36">
        <v>4</v>
      </c>
    </row>
    <row r="37" spans="1:13" x14ac:dyDescent="0.35">
      <c r="A37">
        <v>15</v>
      </c>
      <c r="B37" t="s">
        <v>419</v>
      </c>
      <c r="C37" t="s">
        <v>387</v>
      </c>
      <c r="D37">
        <v>4</v>
      </c>
      <c r="E37">
        <v>0.5</v>
      </c>
      <c r="F37">
        <v>342998996</v>
      </c>
      <c r="G37">
        <v>0</v>
      </c>
      <c r="H37">
        <v>-1</v>
      </c>
      <c r="I37">
        <v>4</v>
      </c>
      <c r="J37">
        <v>2</v>
      </c>
      <c r="K37">
        <v>0</v>
      </c>
      <c r="L37">
        <v>2</v>
      </c>
      <c r="M37">
        <v>4</v>
      </c>
    </row>
    <row r="38" spans="1:13" x14ac:dyDescent="0.35">
      <c r="A38">
        <v>45</v>
      </c>
      <c r="B38" t="s">
        <v>505</v>
      </c>
      <c r="C38" t="s">
        <v>412</v>
      </c>
      <c r="D38">
        <v>4</v>
      </c>
      <c r="E38">
        <v>0.5</v>
      </c>
      <c r="F38">
        <v>11813700</v>
      </c>
      <c r="G38">
        <v>0</v>
      </c>
      <c r="H38">
        <v>-1</v>
      </c>
      <c r="I38">
        <v>4</v>
      </c>
      <c r="J38">
        <v>2</v>
      </c>
      <c r="K38">
        <v>0</v>
      </c>
      <c r="L38">
        <v>2</v>
      </c>
      <c r="M38">
        <v>4</v>
      </c>
    </row>
    <row r="39" spans="1:13" x14ac:dyDescent="0.35">
      <c r="A39">
        <v>153</v>
      </c>
      <c r="B39" t="s">
        <v>354</v>
      </c>
      <c r="C39" t="s">
        <v>355</v>
      </c>
      <c r="D39">
        <v>4</v>
      </c>
      <c r="E39">
        <v>0.75</v>
      </c>
      <c r="F39">
        <v>2006448517</v>
      </c>
      <c r="G39">
        <v>0</v>
      </c>
      <c r="H39">
        <v>0</v>
      </c>
      <c r="I39">
        <v>2</v>
      </c>
      <c r="J39">
        <v>3</v>
      </c>
      <c r="K39">
        <v>0</v>
      </c>
      <c r="L39">
        <v>3</v>
      </c>
      <c r="M39">
        <v>2</v>
      </c>
    </row>
    <row r="40" spans="1:13" x14ac:dyDescent="0.35">
      <c r="A40">
        <v>34</v>
      </c>
      <c r="B40" t="s">
        <v>533</v>
      </c>
      <c r="C40" t="s">
        <v>153</v>
      </c>
      <c r="D40">
        <v>4</v>
      </c>
      <c r="E40">
        <v>0.75</v>
      </c>
      <c r="F40">
        <v>1151524075</v>
      </c>
      <c r="G40">
        <v>0</v>
      </c>
      <c r="H40">
        <v>-1</v>
      </c>
      <c r="I40">
        <v>2</v>
      </c>
      <c r="J40">
        <v>3</v>
      </c>
      <c r="K40">
        <v>0</v>
      </c>
      <c r="L40">
        <v>3</v>
      </c>
      <c r="M40">
        <v>2</v>
      </c>
    </row>
    <row r="41" spans="1:13" x14ac:dyDescent="0.35">
      <c r="A41">
        <v>230</v>
      </c>
      <c r="B41" t="s">
        <v>168</v>
      </c>
      <c r="C41" t="s">
        <v>599</v>
      </c>
      <c r="D41">
        <v>4</v>
      </c>
      <c r="E41">
        <v>0.75</v>
      </c>
      <c r="F41">
        <v>1119791066</v>
      </c>
      <c r="G41">
        <v>0</v>
      </c>
      <c r="H41">
        <v>0</v>
      </c>
      <c r="I41">
        <v>2</v>
      </c>
      <c r="J41">
        <v>3</v>
      </c>
      <c r="K41">
        <v>0</v>
      </c>
      <c r="L41">
        <v>3</v>
      </c>
      <c r="M41">
        <v>2</v>
      </c>
    </row>
    <row r="42" spans="1:13" x14ac:dyDescent="0.35">
      <c r="A42">
        <v>227</v>
      </c>
      <c r="B42" t="s">
        <v>87</v>
      </c>
      <c r="C42" t="s">
        <v>537</v>
      </c>
      <c r="D42">
        <v>4</v>
      </c>
      <c r="E42">
        <v>0.75</v>
      </c>
      <c r="F42">
        <v>968178953</v>
      </c>
      <c r="G42">
        <v>0</v>
      </c>
      <c r="H42">
        <v>0</v>
      </c>
      <c r="I42">
        <v>2</v>
      </c>
      <c r="J42">
        <v>3</v>
      </c>
      <c r="K42">
        <v>0</v>
      </c>
      <c r="L42">
        <v>3</v>
      </c>
      <c r="M42">
        <v>2</v>
      </c>
    </row>
    <row r="43" spans="1:13" x14ac:dyDescent="0.35">
      <c r="A43">
        <v>78</v>
      </c>
      <c r="B43" t="s">
        <v>561</v>
      </c>
      <c r="C43" t="s">
        <v>562</v>
      </c>
      <c r="D43">
        <v>4</v>
      </c>
      <c r="E43">
        <v>0.75</v>
      </c>
      <c r="F43">
        <v>776654971</v>
      </c>
      <c r="G43">
        <v>0</v>
      </c>
      <c r="H43">
        <v>-1</v>
      </c>
      <c r="I43">
        <v>2</v>
      </c>
      <c r="J43">
        <v>3</v>
      </c>
      <c r="K43">
        <v>0</v>
      </c>
      <c r="L43">
        <v>3</v>
      </c>
      <c r="M43">
        <v>2</v>
      </c>
    </row>
    <row r="44" spans="1:13" x14ac:dyDescent="0.35">
      <c r="A44">
        <v>17</v>
      </c>
      <c r="B44" t="s">
        <v>450</v>
      </c>
      <c r="C44" t="s">
        <v>189</v>
      </c>
      <c r="D44">
        <v>4</v>
      </c>
      <c r="E44">
        <v>0.75</v>
      </c>
      <c r="F44">
        <v>438214178</v>
      </c>
      <c r="G44">
        <v>0</v>
      </c>
      <c r="H44">
        <v>-1</v>
      </c>
      <c r="I44">
        <v>2</v>
      </c>
      <c r="J44">
        <v>3</v>
      </c>
      <c r="K44">
        <v>0</v>
      </c>
      <c r="L44">
        <v>3</v>
      </c>
      <c r="M44">
        <v>2</v>
      </c>
    </row>
    <row r="45" spans="1:13" x14ac:dyDescent="0.35">
      <c r="A45">
        <v>298</v>
      </c>
      <c r="B45" t="s">
        <v>91</v>
      </c>
      <c r="C45" t="s">
        <v>876</v>
      </c>
      <c r="D45">
        <v>4</v>
      </c>
      <c r="E45">
        <v>0.75</v>
      </c>
      <c r="F45">
        <v>340372751</v>
      </c>
      <c r="G45">
        <v>0</v>
      </c>
      <c r="H45">
        <v>0</v>
      </c>
      <c r="I45">
        <v>2</v>
      </c>
      <c r="J45">
        <v>3</v>
      </c>
      <c r="K45">
        <v>0</v>
      </c>
      <c r="L45">
        <v>3</v>
      </c>
      <c r="M45">
        <v>2</v>
      </c>
    </row>
    <row r="46" spans="1:13" x14ac:dyDescent="0.35">
      <c r="A46">
        <v>165</v>
      </c>
      <c r="B46" t="s">
        <v>462</v>
      </c>
      <c r="C46" t="s">
        <v>163</v>
      </c>
      <c r="D46">
        <v>4</v>
      </c>
      <c r="E46">
        <v>0.5</v>
      </c>
      <c r="F46">
        <v>164619659</v>
      </c>
      <c r="G46">
        <v>0</v>
      </c>
      <c r="H46">
        <v>0</v>
      </c>
      <c r="I46">
        <v>2</v>
      </c>
      <c r="J46">
        <v>2</v>
      </c>
      <c r="K46">
        <v>0</v>
      </c>
      <c r="L46">
        <v>2</v>
      </c>
      <c r="M46">
        <v>2</v>
      </c>
    </row>
    <row r="47" spans="1:13" x14ac:dyDescent="0.35">
      <c r="A47">
        <v>7</v>
      </c>
      <c r="B47" t="s">
        <v>206</v>
      </c>
      <c r="C47" t="s">
        <v>172</v>
      </c>
      <c r="D47">
        <v>4</v>
      </c>
      <c r="E47">
        <v>0.75</v>
      </c>
      <c r="F47">
        <v>151281843</v>
      </c>
      <c r="G47">
        <v>0</v>
      </c>
      <c r="H47">
        <v>0</v>
      </c>
      <c r="I47">
        <v>2</v>
      </c>
      <c r="J47">
        <v>3</v>
      </c>
      <c r="K47">
        <v>0</v>
      </c>
      <c r="L47">
        <v>3</v>
      </c>
      <c r="M47">
        <v>2</v>
      </c>
    </row>
    <row r="48" spans="1:13" x14ac:dyDescent="0.35">
      <c r="A48">
        <v>154</v>
      </c>
      <c r="B48" t="s">
        <v>214</v>
      </c>
      <c r="C48" t="s">
        <v>215</v>
      </c>
      <c r="D48">
        <v>4</v>
      </c>
      <c r="E48">
        <v>0.75</v>
      </c>
      <c r="F48">
        <v>108332802</v>
      </c>
      <c r="G48">
        <v>0</v>
      </c>
      <c r="H48">
        <v>0</v>
      </c>
      <c r="I48">
        <v>2</v>
      </c>
      <c r="J48">
        <v>3</v>
      </c>
      <c r="K48">
        <v>0</v>
      </c>
      <c r="L48">
        <v>3</v>
      </c>
      <c r="M48">
        <v>2</v>
      </c>
    </row>
    <row r="49" spans="1:13" x14ac:dyDescent="0.35">
      <c r="A49">
        <v>270</v>
      </c>
      <c r="B49" t="s">
        <v>791</v>
      </c>
      <c r="C49" t="s">
        <v>792</v>
      </c>
      <c r="D49">
        <v>4</v>
      </c>
      <c r="E49">
        <v>0.75</v>
      </c>
      <c r="F49">
        <v>105931384</v>
      </c>
      <c r="G49">
        <v>0</v>
      </c>
      <c r="H49">
        <v>0</v>
      </c>
      <c r="I49">
        <v>2</v>
      </c>
      <c r="J49">
        <v>3</v>
      </c>
      <c r="K49">
        <v>0</v>
      </c>
      <c r="L49">
        <v>3</v>
      </c>
      <c r="M49">
        <v>2</v>
      </c>
    </row>
    <row r="50" spans="1:13" x14ac:dyDescent="0.35">
      <c r="A50">
        <v>238</v>
      </c>
      <c r="B50" t="s">
        <v>433</v>
      </c>
      <c r="C50" t="s">
        <v>434</v>
      </c>
      <c r="D50">
        <v>4</v>
      </c>
      <c r="E50">
        <v>0.5</v>
      </c>
      <c r="F50">
        <v>2031996794</v>
      </c>
      <c r="G50">
        <v>0</v>
      </c>
      <c r="H50">
        <v>-1</v>
      </c>
      <c r="I50">
        <v>0</v>
      </c>
      <c r="J50">
        <v>2</v>
      </c>
      <c r="K50">
        <v>0</v>
      </c>
      <c r="L50">
        <v>2</v>
      </c>
      <c r="M50">
        <v>0</v>
      </c>
    </row>
    <row r="51" spans="1:13" x14ac:dyDescent="0.35">
      <c r="A51">
        <v>106</v>
      </c>
      <c r="B51" t="s">
        <v>334</v>
      </c>
      <c r="C51" t="s">
        <v>335</v>
      </c>
      <c r="D51">
        <v>4</v>
      </c>
      <c r="E51">
        <v>0.5</v>
      </c>
      <c r="F51">
        <v>1974991953</v>
      </c>
      <c r="G51">
        <v>0</v>
      </c>
      <c r="H51">
        <v>0</v>
      </c>
      <c r="I51">
        <v>0</v>
      </c>
      <c r="J51">
        <v>2</v>
      </c>
      <c r="K51">
        <v>0</v>
      </c>
      <c r="L51">
        <v>2</v>
      </c>
      <c r="M51">
        <v>0</v>
      </c>
    </row>
    <row r="52" spans="1:13" x14ac:dyDescent="0.35">
      <c r="A52">
        <v>317</v>
      </c>
      <c r="B52" t="s">
        <v>642</v>
      </c>
      <c r="C52" t="s">
        <v>902</v>
      </c>
      <c r="D52">
        <v>4</v>
      </c>
      <c r="E52">
        <v>0.5</v>
      </c>
      <c r="F52">
        <v>1882424169</v>
      </c>
      <c r="G52">
        <v>0</v>
      </c>
      <c r="H52">
        <v>0</v>
      </c>
      <c r="I52">
        <v>0</v>
      </c>
      <c r="J52">
        <v>2</v>
      </c>
      <c r="K52">
        <v>0</v>
      </c>
      <c r="L52">
        <v>2</v>
      </c>
      <c r="M52">
        <v>0</v>
      </c>
    </row>
    <row r="53" spans="1:13" x14ac:dyDescent="0.35">
      <c r="A53">
        <v>60</v>
      </c>
      <c r="B53" t="s">
        <v>175</v>
      </c>
      <c r="C53" t="s">
        <v>401</v>
      </c>
      <c r="D53">
        <v>4</v>
      </c>
      <c r="E53">
        <v>0.5</v>
      </c>
      <c r="F53">
        <v>1763057699</v>
      </c>
      <c r="G53">
        <v>0</v>
      </c>
      <c r="H53">
        <v>0</v>
      </c>
      <c r="I53">
        <v>0</v>
      </c>
      <c r="J53">
        <v>2</v>
      </c>
      <c r="K53">
        <v>0</v>
      </c>
      <c r="L53">
        <v>2</v>
      </c>
      <c r="M53">
        <v>0</v>
      </c>
    </row>
    <row r="54" spans="1:13" x14ac:dyDescent="0.35">
      <c r="A54">
        <v>269</v>
      </c>
      <c r="B54" t="s">
        <v>113</v>
      </c>
      <c r="C54" t="s">
        <v>89</v>
      </c>
      <c r="D54">
        <v>4</v>
      </c>
      <c r="E54">
        <v>0.5</v>
      </c>
      <c r="F54">
        <v>1761035954</v>
      </c>
      <c r="G54">
        <v>0</v>
      </c>
      <c r="H54">
        <v>0</v>
      </c>
      <c r="I54">
        <v>0</v>
      </c>
      <c r="J54">
        <v>2</v>
      </c>
      <c r="K54">
        <v>0</v>
      </c>
      <c r="L54">
        <v>2</v>
      </c>
      <c r="M54">
        <v>0</v>
      </c>
    </row>
    <row r="55" spans="1:13" x14ac:dyDescent="0.35">
      <c r="A55">
        <v>43</v>
      </c>
      <c r="B55" t="s">
        <v>127</v>
      </c>
      <c r="C55" t="s">
        <v>205</v>
      </c>
      <c r="D55">
        <v>4</v>
      </c>
      <c r="E55">
        <v>0.5</v>
      </c>
      <c r="F55">
        <v>1754675210</v>
      </c>
      <c r="G55">
        <v>0</v>
      </c>
      <c r="H55">
        <v>0</v>
      </c>
      <c r="I55">
        <v>0</v>
      </c>
      <c r="J55">
        <v>2</v>
      </c>
      <c r="K55">
        <v>0</v>
      </c>
      <c r="L55">
        <v>2</v>
      </c>
      <c r="M55">
        <v>0</v>
      </c>
    </row>
    <row r="56" spans="1:13" x14ac:dyDescent="0.35">
      <c r="A56">
        <v>9</v>
      </c>
      <c r="B56" t="s">
        <v>542</v>
      </c>
      <c r="C56" t="s">
        <v>543</v>
      </c>
      <c r="D56">
        <v>4</v>
      </c>
      <c r="E56">
        <v>0.5</v>
      </c>
      <c r="F56">
        <v>1442555232</v>
      </c>
      <c r="G56">
        <v>0</v>
      </c>
      <c r="H56">
        <v>0</v>
      </c>
      <c r="I56">
        <v>0</v>
      </c>
      <c r="J56">
        <v>2</v>
      </c>
      <c r="K56">
        <v>0</v>
      </c>
      <c r="L56">
        <v>2</v>
      </c>
      <c r="M56">
        <v>0</v>
      </c>
    </row>
    <row r="57" spans="1:13" x14ac:dyDescent="0.35">
      <c r="A57">
        <v>258</v>
      </c>
      <c r="B57" t="s">
        <v>219</v>
      </c>
      <c r="C57" t="s">
        <v>232</v>
      </c>
      <c r="D57">
        <v>4</v>
      </c>
      <c r="E57">
        <v>0.5</v>
      </c>
      <c r="F57">
        <v>1429791357</v>
      </c>
      <c r="G57">
        <v>0</v>
      </c>
      <c r="H57">
        <v>0</v>
      </c>
      <c r="I57">
        <v>0</v>
      </c>
      <c r="J57">
        <v>2</v>
      </c>
      <c r="K57">
        <v>0</v>
      </c>
      <c r="L57">
        <v>2</v>
      </c>
      <c r="M57">
        <v>0</v>
      </c>
    </row>
    <row r="58" spans="1:13" x14ac:dyDescent="0.35">
      <c r="A58">
        <v>18</v>
      </c>
      <c r="B58" t="s">
        <v>166</v>
      </c>
      <c r="C58" t="s">
        <v>161</v>
      </c>
      <c r="D58">
        <v>4</v>
      </c>
      <c r="E58">
        <v>0.5</v>
      </c>
      <c r="F58">
        <v>1372585624</v>
      </c>
      <c r="G58">
        <v>0</v>
      </c>
      <c r="H58">
        <v>-1</v>
      </c>
      <c r="I58">
        <v>0</v>
      </c>
      <c r="J58">
        <v>2</v>
      </c>
      <c r="K58">
        <v>0</v>
      </c>
      <c r="L58">
        <v>2</v>
      </c>
      <c r="M58">
        <v>0</v>
      </c>
    </row>
    <row r="59" spans="1:13" x14ac:dyDescent="0.35">
      <c r="A59">
        <v>26</v>
      </c>
      <c r="B59" t="s">
        <v>254</v>
      </c>
      <c r="C59" t="s">
        <v>255</v>
      </c>
      <c r="D59">
        <v>4</v>
      </c>
      <c r="E59">
        <v>0.5</v>
      </c>
      <c r="F59">
        <v>1287280636</v>
      </c>
      <c r="G59">
        <v>0</v>
      </c>
      <c r="H59">
        <v>0</v>
      </c>
      <c r="I59">
        <v>0</v>
      </c>
      <c r="J59">
        <v>2</v>
      </c>
      <c r="K59">
        <v>0</v>
      </c>
      <c r="L59">
        <v>2</v>
      </c>
      <c r="M59">
        <v>0</v>
      </c>
    </row>
    <row r="60" spans="1:13" x14ac:dyDescent="0.35">
      <c r="A60">
        <v>215</v>
      </c>
      <c r="B60" t="s">
        <v>131</v>
      </c>
      <c r="C60" t="s">
        <v>132</v>
      </c>
      <c r="D60">
        <v>4</v>
      </c>
      <c r="E60">
        <v>0.5</v>
      </c>
      <c r="F60">
        <v>1268397045</v>
      </c>
      <c r="G60">
        <v>0</v>
      </c>
      <c r="H60">
        <v>0</v>
      </c>
      <c r="I60">
        <v>0</v>
      </c>
      <c r="J60">
        <v>2</v>
      </c>
      <c r="K60">
        <v>0</v>
      </c>
      <c r="L60">
        <v>2</v>
      </c>
      <c r="M60">
        <v>0</v>
      </c>
    </row>
    <row r="61" spans="1:13" x14ac:dyDescent="0.35">
      <c r="A61">
        <v>246</v>
      </c>
      <c r="B61" t="s">
        <v>121</v>
      </c>
      <c r="C61" t="s">
        <v>122</v>
      </c>
      <c r="D61">
        <v>4</v>
      </c>
      <c r="E61">
        <v>0.5</v>
      </c>
      <c r="F61">
        <v>987618151</v>
      </c>
      <c r="G61">
        <v>0</v>
      </c>
      <c r="H61">
        <v>-1</v>
      </c>
      <c r="I61">
        <v>0</v>
      </c>
      <c r="J61">
        <v>2</v>
      </c>
      <c r="K61">
        <v>0</v>
      </c>
      <c r="L61">
        <v>2</v>
      </c>
      <c r="M61">
        <v>0</v>
      </c>
    </row>
    <row r="62" spans="1:13" x14ac:dyDescent="0.35">
      <c r="A62">
        <v>192</v>
      </c>
      <c r="B62" t="s">
        <v>404</v>
      </c>
      <c r="C62" t="s">
        <v>405</v>
      </c>
      <c r="D62">
        <v>4</v>
      </c>
      <c r="E62">
        <v>0.5</v>
      </c>
      <c r="F62">
        <v>954743893</v>
      </c>
      <c r="G62">
        <v>0</v>
      </c>
      <c r="H62">
        <v>0</v>
      </c>
      <c r="I62">
        <v>0</v>
      </c>
      <c r="J62">
        <v>2</v>
      </c>
      <c r="K62">
        <v>0</v>
      </c>
      <c r="L62">
        <v>2</v>
      </c>
      <c r="M62">
        <v>0</v>
      </c>
    </row>
    <row r="63" spans="1:13" x14ac:dyDescent="0.35">
      <c r="A63">
        <v>286</v>
      </c>
      <c r="B63" t="s">
        <v>866</v>
      </c>
      <c r="C63" t="s">
        <v>867</v>
      </c>
      <c r="D63">
        <v>4</v>
      </c>
      <c r="E63">
        <v>0.5</v>
      </c>
      <c r="F63">
        <v>849786525</v>
      </c>
      <c r="G63">
        <v>0</v>
      </c>
      <c r="H63">
        <v>-1</v>
      </c>
      <c r="I63">
        <v>0</v>
      </c>
      <c r="J63">
        <v>2</v>
      </c>
      <c r="K63">
        <v>0</v>
      </c>
      <c r="L63">
        <v>2</v>
      </c>
      <c r="M63">
        <v>0</v>
      </c>
    </row>
    <row r="64" spans="1:13" x14ac:dyDescent="0.35">
      <c r="A64">
        <v>204</v>
      </c>
      <c r="B64" t="s">
        <v>460</v>
      </c>
      <c r="C64" t="s">
        <v>461</v>
      </c>
      <c r="D64">
        <v>4</v>
      </c>
      <c r="E64">
        <v>0.5</v>
      </c>
      <c r="F64">
        <v>685760513</v>
      </c>
      <c r="G64">
        <v>0</v>
      </c>
      <c r="H64">
        <v>-1</v>
      </c>
      <c r="I64">
        <v>0</v>
      </c>
      <c r="J64">
        <v>2</v>
      </c>
      <c r="K64">
        <v>0</v>
      </c>
      <c r="L64">
        <v>2</v>
      </c>
      <c r="M64">
        <v>0</v>
      </c>
    </row>
    <row r="65" spans="1:13" x14ac:dyDescent="0.35">
      <c r="A65">
        <v>57</v>
      </c>
      <c r="B65" t="s">
        <v>223</v>
      </c>
      <c r="C65" t="s">
        <v>287</v>
      </c>
      <c r="D65">
        <v>4</v>
      </c>
      <c r="E65">
        <v>0.5</v>
      </c>
      <c r="F65">
        <v>646175521</v>
      </c>
      <c r="G65">
        <v>0</v>
      </c>
      <c r="H65">
        <v>-1</v>
      </c>
      <c r="I65">
        <v>0</v>
      </c>
      <c r="J65">
        <v>2</v>
      </c>
      <c r="K65">
        <v>0</v>
      </c>
      <c r="L65">
        <v>2</v>
      </c>
      <c r="M65">
        <v>0</v>
      </c>
    </row>
    <row r="66" spans="1:13" x14ac:dyDescent="0.35">
      <c r="A66">
        <v>299</v>
      </c>
      <c r="B66" t="s">
        <v>649</v>
      </c>
      <c r="C66" t="s">
        <v>153</v>
      </c>
      <c r="D66">
        <v>4</v>
      </c>
      <c r="E66">
        <v>0.5</v>
      </c>
      <c r="F66">
        <v>202873703</v>
      </c>
      <c r="G66">
        <v>0</v>
      </c>
      <c r="H66">
        <v>-1</v>
      </c>
      <c r="I66">
        <v>0</v>
      </c>
      <c r="J66">
        <v>2</v>
      </c>
      <c r="K66">
        <v>0</v>
      </c>
      <c r="L66">
        <v>2</v>
      </c>
      <c r="M66">
        <v>0</v>
      </c>
    </row>
    <row r="67" spans="1:13" x14ac:dyDescent="0.35">
      <c r="A67">
        <v>24</v>
      </c>
      <c r="B67" t="s">
        <v>166</v>
      </c>
      <c r="C67" t="s">
        <v>167</v>
      </c>
      <c r="D67">
        <v>4</v>
      </c>
      <c r="E67">
        <v>0.5</v>
      </c>
      <c r="F67">
        <v>2143611147</v>
      </c>
      <c r="G67">
        <v>0</v>
      </c>
      <c r="H67">
        <v>0</v>
      </c>
      <c r="I67">
        <v>-2</v>
      </c>
      <c r="J67">
        <v>2</v>
      </c>
      <c r="K67">
        <v>0</v>
      </c>
      <c r="L67">
        <v>2</v>
      </c>
      <c r="M67">
        <v>-2</v>
      </c>
    </row>
    <row r="68" spans="1:13" x14ac:dyDescent="0.35">
      <c r="A68">
        <v>98</v>
      </c>
      <c r="B68" t="s">
        <v>269</v>
      </c>
      <c r="C68" t="s">
        <v>270</v>
      </c>
      <c r="D68">
        <v>4</v>
      </c>
      <c r="E68">
        <v>0.5</v>
      </c>
      <c r="F68">
        <v>2089247082</v>
      </c>
      <c r="G68">
        <v>0</v>
      </c>
      <c r="H68">
        <v>0</v>
      </c>
      <c r="I68">
        <v>-2</v>
      </c>
      <c r="J68">
        <v>2</v>
      </c>
      <c r="K68">
        <v>0</v>
      </c>
      <c r="L68">
        <v>2</v>
      </c>
      <c r="M68">
        <v>-2</v>
      </c>
    </row>
    <row r="69" spans="1:13" x14ac:dyDescent="0.35">
      <c r="A69">
        <v>140</v>
      </c>
      <c r="B69" t="s">
        <v>283</v>
      </c>
      <c r="C69" t="s">
        <v>284</v>
      </c>
      <c r="D69">
        <v>4</v>
      </c>
      <c r="E69">
        <v>0.25</v>
      </c>
      <c r="F69">
        <v>2002331483</v>
      </c>
      <c r="G69">
        <v>0</v>
      </c>
      <c r="H69">
        <v>0</v>
      </c>
      <c r="I69">
        <v>-2</v>
      </c>
      <c r="J69">
        <v>1</v>
      </c>
      <c r="K69">
        <v>0</v>
      </c>
      <c r="L69">
        <v>1</v>
      </c>
      <c r="M69">
        <v>-2</v>
      </c>
    </row>
    <row r="70" spans="1:13" x14ac:dyDescent="0.35">
      <c r="A70">
        <v>105</v>
      </c>
      <c r="B70" t="s">
        <v>175</v>
      </c>
      <c r="C70" t="s">
        <v>176</v>
      </c>
      <c r="D70">
        <v>4</v>
      </c>
      <c r="E70">
        <v>0.5</v>
      </c>
      <c r="F70">
        <v>1795780424</v>
      </c>
      <c r="G70">
        <v>0</v>
      </c>
      <c r="H70">
        <v>0</v>
      </c>
      <c r="I70">
        <v>-2</v>
      </c>
      <c r="J70">
        <v>2</v>
      </c>
      <c r="K70">
        <v>0</v>
      </c>
      <c r="L70">
        <v>2</v>
      </c>
      <c r="M70">
        <v>-2</v>
      </c>
    </row>
    <row r="71" spans="1:13" x14ac:dyDescent="0.35">
      <c r="A71">
        <v>58</v>
      </c>
      <c r="B71" t="s">
        <v>249</v>
      </c>
      <c r="C71" t="s">
        <v>205</v>
      </c>
      <c r="D71">
        <v>4</v>
      </c>
      <c r="E71">
        <v>0.5</v>
      </c>
      <c r="F71">
        <v>1753230812</v>
      </c>
      <c r="G71">
        <v>0</v>
      </c>
      <c r="H71">
        <v>0</v>
      </c>
      <c r="I71">
        <v>-2</v>
      </c>
      <c r="J71">
        <v>2</v>
      </c>
      <c r="K71">
        <v>0</v>
      </c>
      <c r="L71">
        <v>2</v>
      </c>
      <c r="M71">
        <v>-2</v>
      </c>
    </row>
    <row r="72" spans="1:13" x14ac:dyDescent="0.35">
      <c r="A72">
        <v>116</v>
      </c>
      <c r="B72" t="s">
        <v>175</v>
      </c>
      <c r="C72" t="s">
        <v>437</v>
      </c>
      <c r="D72">
        <v>4</v>
      </c>
      <c r="E72">
        <v>0.5</v>
      </c>
      <c r="F72">
        <v>1742209830</v>
      </c>
      <c r="G72">
        <v>0</v>
      </c>
      <c r="H72">
        <v>0</v>
      </c>
      <c r="I72">
        <v>-2</v>
      </c>
      <c r="J72">
        <v>2</v>
      </c>
      <c r="K72">
        <v>0</v>
      </c>
      <c r="L72">
        <v>2</v>
      </c>
      <c r="M72">
        <v>-2</v>
      </c>
    </row>
    <row r="73" spans="1:13" x14ac:dyDescent="0.35">
      <c r="A73">
        <v>38</v>
      </c>
      <c r="B73" t="s">
        <v>113</v>
      </c>
      <c r="C73" t="s">
        <v>114</v>
      </c>
      <c r="D73">
        <v>4</v>
      </c>
      <c r="E73">
        <v>0.5</v>
      </c>
      <c r="F73">
        <v>1651028256</v>
      </c>
      <c r="G73">
        <v>0</v>
      </c>
      <c r="H73">
        <v>-1</v>
      </c>
      <c r="I73">
        <v>-2</v>
      </c>
      <c r="J73">
        <v>2</v>
      </c>
      <c r="K73">
        <v>0</v>
      </c>
      <c r="L73">
        <v>2</v>
      </c>
      <c r="M73">
        <v>-2</v>
      </c>
    </row>
    <row r="74" spans="1:13" x14ac:dyDescent="0.35">
      <c r="A74">
        <v>183</v>
      </c>
      <c r="B74" t="s">
        <v>117</v>
      </c>
      <c r="C74" t="s">
        <v>118</v>
      </c>
      <c r="D74">
        <v>4</v>
      </c>
      <c r="E74">
        <v>0.5</v>
      </c>
      <c r="F74">
        <v>1629508041</v>
      </c>
      <c r="G74">
        <v>0</v>
      </c>
      <c r="H74">
        <v>-1</v>
      </c>
      <c r="I74">
        <v>-2</v>
      </c>
      <c r="J74">
        <v>2</v>
      </c>
      <c r="K74">
        <v>0</v>
      </c>
      <c r="L74">
        <v>2</v>
      </c>
      <c r="M74">
        <v>-2</v>
      </c>
    </row>
    <row r="75" spans="1:13" x14ac:dyDescent="0.35">
      <c r="A75">
        <v>23</v>
      </c>
      <c r="B75" t="s">
        <v>374</v>
      </c>
      <c r="C75" t="s">
        <v>375</v>
      </c>
      <c r="D75">
        <v>4</v>
      </c>
      <c r="E75">
        <v>0.5</v>
      </c>
      <c r="F75">
        <v>1524103799</v>
      </c>
      <c r="G75">
        <v>0</v>
      </c>
      <c r="H75">
        <v>0</v>
      </c>
      <c r="I75">
        <v>-2</v>
      </c>
      <c r="J75">
        <v>2</v>
      </c>
      <c r="K75">
        <v>0</v>
      </c>
      <c r="L75">
        <v>2</v>
      </c>
      <c r="M75">
        <v>-2</v>
      </c>
    </row>
    <row r="76" spans="1:13" x14ac:dyDescent="0.35">
      <c r="A76">
        <v>242</v>
      </c>
      <c r="B76" t="s">
        <v>147</v>
      </c>
      <c r="C76" t="s">
        <v>148</v>
      </c>
      <c r="D76">
        <v>4</v>
      </c>
      <c r="E76">
        <v>0.5</v>
      </c>
      <c r="F76">
        <v>1519675140</v>
      </c>
      <c r="G76">
        <v>0</v>
      </c>
      <c r="H76">
        <v>0</v>
      </c>
      <c r="I76">
        <v>-2</v>
      </c>
      <c r="J76">
        <v>2</v>
      </c>
      <c r="K76">
        <v>0</v>
      </c>
      <c r="L76">
        <v>2</v>
      </c>
      <c r="M76">
        <v>-2</v>
      </c>
    </row>
    <row r="77" spans="1:13" x14ac:dyDescent="0.35">
      <c r="A77">
        <v>197</v>
      </c>
      <c r="B77" t="s">
        <v>156</v>
      </c>
      <c r="C77" t="s">
        <v>157</v>
      </c>
      <c r="D77">
        <v>4</v>
      </c>
      <c r="E77">
        <v>0.5</v>
      </c>
      <c r="F77">
        <v>1421086921</v>
      </c>
      <c r="G77">
        <v>0</v>
      </c>
      <c r="H77">
        <v>0</v>
      </c>
      <c r="I77">
        <v>-2</v>
      </c>
      <c r="J77">
        <v>2</v>
      </c>
      <c r="K77">
        <v>0</v>
      </c>
      <c r="L77">
        <v>2</v>
      </c>
      <c r="M77">
        <v>-2</v>
      </c>
    </row>
    <row r="78" spans="1:13" x14ac:dyDescent="0.35">
      <c r="A78">
        <v>200</v>
      </c>
      <c r="B78" t="s">
        <v>485</v>
      </c>
      <c r="C78" t="s">
        <v>157</v>
      </c>
      <c r="D78">
        <v>4</v>
      </c>
      <c r="E78">
        <v>0.5</v>
      </c>
      <c r="F78">
        <v>1373846102</v>
      </c>
      <c r="G78">
        <v>0</v>
      </c>
      <c r="H78">
        <v>0</v>
      </c>
      <c r="I78">
        <v>-2</v>
      </c>
      <c r="J78">
        <v>2</v>
      </c>
      <c r="K78">
        <v>0</v>
      </c>
      <c r="L78">
        <v>2</v>
      </c>
      <c r="M78">
        <v>-2</v>
      </c>
    </row>
    <row r="79" spans="1:13" x14ac:dyDescent="0.35">
      <c r="A79">
        <v>66</v>
      </c>
      <c r="B79" t="s">
        <v>160</v>
      </c>
      <c r="C79" t="s">
        <v>536</v>
      </c>
      <c r="D79">
        <v>4</v>
      </c>
      <c r="E79">
        <v>0.5</v>
      </c>
      <c r="F79">
        <v>1311336114</v>
      </c>
      <c r="G79">
        <v>0</v>
      </c>
      <c r="H79">
        <v>0</v>
      </c>
      <c r="I79">
        <v>-2</v>
      </c>
      <c r="J79">
        <v>2</v>
      </c>
      <c r="K79">
        <v>0</v>
      </c>
      <c r="L79">
        <v>2</v>
      </c>
      <c r="M79">
        <v>-2</v>
      </c>
    </row>
    <row r="80" spans="1:13" x14ac:dyDescent="0.35">
      <c r="A80">
        <v>75</v>
      </c>
      <c r="B80" t="s">
        <v>239</v>
      </c>
      <c r="C80" t="s">
        <v>240</v>
      </c>
      <c r="D80">
        <v>4</v>
      </c>
      <c r="E80">
        <v>0.5</v>
      </c>
      <c r="F80">
        <v>1308074315</v>
      </c>
      <c r="G80">
        <v>0</v>
      </c>
      <c r="H80">
        <v>0</v>
      </c>
      <c r="I80">
        <v>-2</v>
      </c>
      <c r="J80">
        <v>2</v>
      </c>
      <c r="K80">
        <v>0</v>
      </c>
      <c r="L80">
        <v>2</v>
      </c>
      <c r="M80">
        <v>-2</v>
      </c>
    </row>
    <row r="81" spans="1:13" x14ac:dyDescent="0.35">
      <c r="A81">
        <v>290</v>
      </c>
      <c r="B81" t="s">
        <v>877</v>
      </c>
      <c r="C81" t="s">
        <v>132</v>
      </c>
      <c r="D81">
        <v>4</v>
      </c>
      <c r="E81">
        <v>0.5</v>
      </c>
      <c r="F81">
        <v>1230984968</v>
      </c>
      <c r="G81">
        <v>0</v>
      </c>
      <c r="H81">
        <v>0</v>
      </c>
      <c r="I81">
        <v>-2</v>
      </c>
      <c r="J81">
        <v>2</v>
      </c>
      <c r="K81">
        <v>0</v>
      </c>
      <c r="L81">
        <v>2</v>
      </c>
      <c r="M81">
        <v>-2</v>
      </c>
    </row>
    <row r="82" spans="1:13" x14ac:dyDescent="0.35">
      <c r="A82">
        <v>296</v>
      </c>
      <c r="B82" t="s">
        <v>871</v>
      </c>
      <c r="C82" t="s">
        <v>872</v>
      </c>
      <c r="D82">
        <v>4</v>
      </c>
      <c r="E82">
        <v>0.5</v>
      </c>
      <c r="F82">
        <v>1216752110</v>
      </c>
      <c r="G82">
        <v>0</v>
      </c>
      <c r="H82">
        <v>0</v>
      </c>
      <c r="I82">
        <v>-2</v>
      </c>
      <c r="J82">
        <v>2</v>
      </c>
      <c r="K82">
        <v>0</v>
      </c>
      <c r="L82">
        <v>2</v>
      </c>
      <c r="M82">
        <v>-2</v>
      </c>
    </row>
    <row r="83" spans="1:13" x14ac:dyDescent="0.35">
      <c r="A83">
        <v>189</v>
      </c>
      <c r="B83" t="s">
        <v>651</v>
      </c>
      <c r="C83" t="s">
        <v>136</v>
      </c>
      <c r="D83">
        <v>4</v>
      </c>
      <c r="E83">
        <v>0.5</v>
      </c>
      <c r="F83">
        <v>1181800131</v>
      </c>
      <c r="G83">
        <v>0</v>
      </c>
      <c r="H83">
        <v>-1</v>
      </c>
      <c r="I83">
        <v>-2</v>
      </c>
      <c r="J83">
        <v>2</v>
      </c>
      <c r="K83">
        <v>0</v>
      </c>
      <c r="L83">
        <v>2</v>
      </c>
      <c r="M83">
        <v>-2</v>
      </c>
    </row>
    <row r="84" spans="1:13" x14ac:dyDescent="0.35">
      <c r="A84">
        <v>307</v>
      </c>
      <c r="B84" t="s">
        <v>457</v>
      </c>
      <c r="C84" t="s">
        <v>453</v>
      </c>
      <c r="D84">
        <v>4</v>
      </c>
      <c r="E84">
        <v>0.5</v>
      </c>
      <c r="F84">
        <v>1157832542</v>
      </c>
      <c r="G84">
        <v>0</v>
      </c>
      <c r="H84">
        <v>0</v>
      </c>
      <c r="I84">
        <v>-2</v>
      </c>
      <c r="J84">
        <v>2</v>
      </c>
      <c r="K84">
        <v>0</v>
      </c>
      <c r="L84">
        <v>2</v>
      </c>
      <c r="M84">
        <v>-2</v>
      </c>
    </row>
    <row r="85" spans="1:13" x14ac:dyDescent="0.35">
      <c r="A85">
        <v>312</v>
      </c>
      <c r="B85" t="s">
        <v>283</v>
      </c>
      <c r="C85" t="s">
        <v>889</v>
      </c>
      <c r="D85">
        <v>4</v>
      </c>
      <c r="E85">
        <v>0.5</v>
      </c>
      <c r="F85">
        <v>1145562924</v>
      </c>
      <c r="G85">
        <v>0</v>
      </c>
      <c r="H85">
        <v>0</v>
      </c>
      <c r="I85">
        <v>-2</v>
      </c>
      <c r="J85">
        <v>2</v>
      </c>
      <c r="K85">
        <v>0</v>
      </c>
      <c r="L85">
        <v>2</v>
      </c>
      <c r="M85">
        <v>-2</v>
      </c>
    </row>
    <row r="86" spans="1:13" x14ac:dyDescent="0.35">
      <c r="A86">
        <v>276</v>
      </c>
      <c r="B86" t="s">
        <v>517</v>
      </c>
      <c r="C86" t="s">
        <v>518</v>
      </c>
      <c r="D86">
        <v>4</v>
      </c>
      <c r="E86">
        <v>0.25</v>
      </c>
      <c r="F86">
        <v>1044123789</v>
      </c>
      <c r="G86">
        <v>0</v>
      </c>
      <c r="H86">
        <v>0</v>
      </c>
      <c r="I86">
        <v>-2</v>
      </c>
      <c r="J86">
        <v>1</v>
      </c>
      <c r="K86">
        <v>0</v>
      </c>
      <c r="L86">
        <v>1</v>
      </c>
      <c r="M86">
        <v>-2</v>
      </c>
    </row>
    <row r="87" spans="1:13" x14ac:dyDescent="0.35">
      <c r="A87">
        <v>99</v>
      </c>
      <c r="B87" t="s">
        <v>465</v>
      </c>
      <c r="C87" t="s">
        <v>466</v>
      </c>
      <c r="D87">
        <v>4</v>
      </c>
      <c r="E87">
        <v>0.25</v>
      </c>
      <c r="F87">
        <v>1041268255</v>
      </c>
      <c r="G87">
        <v>0</v>
      </c>
      <c r="H87">
        <v>-1</v>
      </c>
      <c r="I87">
        <v>-2</v>
      </c>
      <c r="J87">
        <v>1</v>
      </c>
      <c r="K87">
        <v>0</v>
      </c>
      <c r="L87">
        <v>1</v>
      </c>
      <c r="M87">
        <v>-2</v>
      </c>
    </row>
    <row r="88" spans="1:13" x14ac:dyDescent="0.35">
      <c r="A88">
        <v>112</v>
      </c>
      <c r="B88" t="s">
        <v>338</v>
      </c>
      <c r="C88" t="s">
        <v>339</v>
      </c>
      <c r="D88">
        <v>4</v>
      </c>
      <c r="E88">
        <v>0.5</v>
      </c>
      <c r="F88">
        <v>987555169</v>
      </c>
      <c r="G88">
        <v>0</v>
      </c>
      <c r="H88">
        <v>0</v>
      </c>
      <c r="I88">
        <v>-2</v>
      </c>
      <c r="J88">
        <v>2</v>
      </c>
      <c r="K88">
        <v>0</v>
      </c>
      <c r="L88">
        <v>2</v>
      </c>
      <c r="M88">
        <v>-2</v>
      </c>
    </row>
    <row r="89" spans="1:13" x14ac:dyDescent="0.35">
      <c r="A89">
        <v>63</v>
      </c>
      <c r="B89" t="s">
        <v>422</v>
      </c>
      <c r="C89" t="s">
        <v>365</v>
      </c>
      <c r="D89">
        <v>4</v>
      </c>
      <c r="E89">
        <v>0.5</v>
      </c>
      <c r="F89">
        <v>955707271</v>
      </c>
      <c r="G89">
        <v>0</v>
      </c>
      <c r="H89">
        <v>0</v>
      </c>
      <c r="I89">
        <v>-2</v>
      </c>
      <c r="J89">
        <v>2</v>
      </c>
      <c r="K89">
        <v>0</v>
      </c>
      <c r="L89">
        <v>2</v>
      </c>
      <c r="M89">
        <v>-2</v>
      </c>
    </row>
    <row r="90" spans="1:13" x14ac:dyDescent="0.35">
      <c r="A90">
        <v>108</v>
      </c>
      <c r="B90" t="s">
        <v>266</v>
      </c>
      <c r="C90" t="s">
        <v>190</v>
      </c>
      <c r="D90">
        <v>4</v>
      </c>
      <c r="E90">
        <v>0.5</v>
      </c>
      <c r="F90">
        <v>889532676</v>
      </c>
      <c r="G90">
        <v>0</v>
      </c>
      <c r="H90">
        <v>0</v>
      </c>
      <c r="I90">
        <v>-2</v>
      </c>
      <c r="J90">
        <v>2</v>
      </c>
      <c r="K90">
        <v>0</v>
      </c>
      <c r="L90">
        <v>2</v>
      </c>
      <c r="M90">
        <v>-2</v>
      </c>
    </row>
    <row r="91" spans="1:13" x14ac:dyDescent="0.35">
      <c r="A91">
        <v>115</v>
      </c>
      <c r="B91" t="s">
        <v>490</v>
      </c>
      <c r="C91" t="s">
        <v>491</v>
      </c>
      <c r="D91">
        <v>4</v>
      </c>
      <c r="E91">
        <v>0.5</v>
      </c>
      <c r="F91">
        <v>772211320</v>
      </c>
      <c r="G91">
        <v>0</v>
      </c>
      <c r="H91">
        <v>0</v>
      </c>
      <c r="I91">
        <v>-2</v>
      </c>
      <c r="J91">
        <v>2</v>
      </c>
      <c r="K91">
        <v>0</v>
      </c>
      <c r="L91">
        <v>2</v>
      </c>
      <c r="M91">
        <v>-2</v>
      </c>
    </row>
    <row r="92" spans="1:13" x14ac:dyDescent="0.35">
      <c r="A92">
        <v>114</v>
      </c>
      <c r="B92" t="s">
        <v>279</v>
      </c>
      <c r="C92" t="s">
        <v>280</v>
      </c>
      <c r="D92">
        <v>4</v>
      </c>
      <c r="E92">
        <v>0.5</v>
      </c>
      <c r="F92">
        <v>749282190</v>
      </c>
      <c r="G92">
        <v>0</v>
      </c>
      <c r="H92">
        <v>0</v>
      </c>
      <c r="I92">
        <v>-2</v>
      </c>
      <c r="J92">
        <v>2</v>
      </c>
      <c r="K92">
        <v>0</v>
      </c>
      <c r="L92">
        <v>2</v>
      </c>
      <c r="M92">
        <v>-2</v>
      </c>
    </row>
    <row r="93" spans="1:13" x14ac:dyDescent="0.35">
      <c r="A93">
        <v>148</v>
      </c>
      <c r="B93" t="s">
        <v>447</v>
      </c>
      <c r="C93" t="s">
        <v>109</v>
      </c>
      <c r="D93">
        <v>4</v>
      </c>
      <c r="E93">
        <v>0.5</v>
      </c>
      <c r="F93">
        <v>740754025</v>
      </c>
      <c r="G93">
        <v>0</v>
      </c>
      <c r="H93">
        <v>-1</v>
      </c>
      <c r="I93">
        <v>-2</v>
      </c>
      <c r="J93">
        <v>2</v>
      </c>
      <c r="K93">
        <v>0</v>
      </c>
      <c r="L93">
        <v>2</v>
      </c>
      <c r="M93">
        <v>-2</v>
      </c>
    </row>
    <row r="94" spans="1:13" x14ac:dyDescent="0.35">
      <c r="A94">
        <v>219</v>
      </c>
      <c r="B94" t="s">
        <v>496</v>
      </c>
      <c r="C94" t="s">
        <v>497</v>
      </c>
      <c r="D94">
        <v>4</v>
      </c>
      <c r="E94">
        <v>0.5</v>
      </c>
      <c r="F94">
        <v>732410022</v>
      </c>
      <c r="G94">
        <v>0</v>
      </c>
      <c r="H94">
        <v>0</v>
      </c>
      <c r="I94">
        <v>-2</v>
      </c>
      <c r="J94">
        <v>2</v>
      </c>
      <c r="K94">
        <v>0</v>
      </c>
      <c r="L94">
        <v>2</v>
      </c>
      <c r="M94">
        <v>-2</v>
      </c>
    </row>
    <row r="95" spans="1:13" x14ac:dyDescent="0.35">
      <c r="A95">
        <v>291</v>
      </c>
      <c r="B95" t="s">
        <v>868</v>
      </c>
      <c r="C95" t="s">
        <v>869</v>
      </c>
      <c r="D95">
        <v>4</v>
      </c>
      <c r="E95">
        <v>0.5</v>
      </c>
      <c r="F95">
        <v>728581481</v>
      </c>
      <c r="G95">
        <v>0</v>
      </c>
      <c r="H95">
        <v>-1</v>
      </c>
      <c r="I95">
        <v>-2</v>
      </c>
      <c r="J95">
        <v>2</v>
      </c>
      <c r="K95">
        <v>0</v>
      </c>
      <c r="L95">
        <v>2</v>
      </c>
      <c r="M95">
        <v>-2</v>
      </c>
    </row>
    <row r="96" spans="1:13" x14ac:dyDescent="0.35">
      <c r="A96">
        <v>89</v>
      </c>
      <c r="B96" t="s">
        <v>526</v>
      </c>
      <c r="C96" t="s">
        <v>527</v>
      </c>
      <c r="D96">
        <v>4</v>
      </c>
      <c r="E96">
        <v>0.5</v>
      </c>
      <c r="F96">
        <v>677265763</v>
      </c>
      <c r="G96">
        <v>0</v>
      </c>
      <c r="H96">
        <v>0</v>
      </c>
      <c r="I96">
        <v>-2</v>
      </c>
      <c r="J96">
        <v>2</v>
      </c>
      <c r="K96">
        <v>0</v>
      </c>
      <c r="L96">
        <v>2</v>
      </c>
      <c r="M96">
        <v>-2</v>
      </c>
    </row>
    <row r="97" spans="1:13" x14ac:dyDescent="0.35">
      <c r="A97">
        <v>22</v>
      </c>
      <c r="B97" t="s">
        <v>481</v>
      </c>
      <c r="C97" t="s">
        <v>482</v>
      </c>
      <c r="D97">
        <v>4</v>
      </c>
      <c r="E97">
        <v>0.5</v>
      </c>
      <c r="F97">
        <v>616117149</v>
      </c>
      <c r="G97">
        <v>0</v>
      </c>
      <c r="H97">
        <v>0</v>
      </c>
      <c r="I97">
        <v>-2</v>
      </c>
      <c r="J97">
        <v>2</v>
      </c>
      <c r="K97">
        <v>0</v>
      </c>
      <c r="L97">
        <v>2</v>
      </c>
      <c r="M97">
        <v>-2</v>
      </c>
    </row>
    <row r="98" spans="1:13" x14ac:dyDescent="0.35">
      <c r="A98">
        <v>113</v>
      </c>
      <c r="B98" t="s">
        <v>201</v>
      </c>
      <c r="C98" t="s">
        <v>202</v>
      </c>
      <c r="D98">
        <v>4</v>
      </c>
      <c r="E98">
        <v>0.5</v>
      </c>
      <c r="F98">
        <v>613280534</v>
      </c>
      <c r="G98">
        <v>0</v>
      </c>
      <c r="H98">
        <v>0</v>
      </c>
      <c r="I98">
        <v>-2</v>
      </c>
      <c r="J98">
        <v>2</v>
      </c>
      <c r="K98">
        <v>0</v>
      </c>
      <c r="L98">
        <v>2</v>
      </c>
      <c r="M98">
        <v>-2</v>
      </c>
    </row>
    <row r="99" spans="1:13" x14ac:dyDescent="0.35">
      <c r="A99">
        <v>150</v>
      </c>
      <c r="B99" t="s">
        <v>581</v>
      </c>
      <c r="C99" t="s">
        <v>172</v>
      </c>
      <c r="D99">
        <v>4</v>
      </c>
      <c r="E99">
        <v>0.5</v>
      </c>
      <c r="F99">
        <v>543882799</v>
      </c>
      <c r="G99">
        <v>0</v>
      </c>
      <c r="H99">
        <v>0</v>
      </c>
      <c r="I99">
        <v>-2</v>
      </c>
      <c r="J99">
        <v>2</v>
      </c>
      <c r="K99">
        <v>0</v>
      </c>
      <c r="L99">
        <v>2</v>
      </c>
      <c r="M99">
        <v>-2</v>
      </c>
    </row>
    <row r="100" spans="1:13" x14ac:dyDescent="0.35">
      <c r="A100">
        <v>313</v>
      </c>
      <c r="B100" t="s">
        <v>890</v>
      </c>
      <c r="C100" t="s">
        <v>891</v>
      </c>
      <c r="D100">
        <v>4</v>
      </c>
      <c r="E100">
        <v>0.5</v>
      </c>
      <c r="F100">
        <v>505106791</v>
      </c>
      <c r="G100">
        <v>0</v>
      </c>
      <c r="H100">
        <v>0</v>
      </c>
      <c r="I100">
        <v>-2</v>
      </c>
      <c r="J100">
        <v>2</v>
      </c>
      <c r="K100">
        <v>0</v>
      </c>
      <c r="L100">
        <v>2</v>
      </c>
      <c r="M100">
        <v>-2</v>
      </c>
    </row>
    <row r="101" spans="1:13" x14ac:dyDescent="0.35">
      <c r="A101">
        <v>122</v>
      </c>
      <c r="B101" t="s">
        <v>342</v>
      </c>
      <c r="C101" t="s">
        <v>343</v>
      </c>
      <c r="D101">
        <v>4</v>
      </c>
      <c r="E101">
        <v>0.5</v>
      </c>
      <c r="F101">
        <v>503816853</v>
      </c>
      <c r="G101">
        <v>0</v>
      </c>
      <c r="H101">
        <v>-1</v>
      </c>
      <c r="I101">
        <v>-2</v>
      </c>
      <c r="J101">
        <v>2</v>
      </c>
      <c r="K101">
        <v>0</v>
      </c>
      <c r="L101">
        <v>2</v>
      </c>
      <c r="M101">
        <v>-2</v>
      </c>
    </row>
    <row r="102" spans="1:13" x14ac:dyDescent="0.35">
      <c r="A102">
        <v>272</v>
      </c>
      <c r="B102" t="s">
        <v>465</v>
      </c>
      <c r="C102" t="s">
        <v>434</v>
      </c>
      <c r="D102">
        <v>4</v>
      </c>
      <c r="E102">
        <v>0.25</v>
      </c>
      <c r="F102">
        <v>419207466</v>
      </c>
      <c r="G102">
        <v>0</v>
      </c>
      <c r="H102">
        <v>0</v>
      </c>
      <c r="I102">
        <v>-2</v>
      </c>
      <c r="J102">
        <v>1</v>
      </c>
      <c r="K102">
        <v>0</v>
      </c>
      <c r="L102">
        <v>1</v>
      </c>
      <c r="M102">
        <v>-2</v>
      </c>
    </row>
    <row r="103" spans="1:13" x14ac:dyDescent="0.35">
      <c r="A103">
        <v>49</v>
      </c>
      <c r="B103" t="s">
        <v>207</v>
      </c>
      <c r="C103" t="s">
        <v>530</v>
      </c>
      <c r="D103">
        <v>4</v>
      </c>
      <c r="E103">
        <v>0.25</v>
      </c>
      <c r="F103">
        <v>39542000</v>
      </c>
      <c r="G103">
        <v>0</v>
      </c>
      <c r="H103">
        <v>0</v>
      </c>
      <c r="I103">
        <v>-2</v>
      </c>
      <c r="J103">
        <v>1</v>
      </c>
      <c r="K103">
        <v>0</v>
      </c>
      <c r="L103">
        <v>1</v>
      </c>
      <c r="M103">
        <v>-2</v>
      </c>
    </row>
    <row r="104" spans="1:13" x14ac:dyDescent="0.35">
      <c r="A104">
        <v>173</v>
      </c>
      <c r="B104" t="s">
        <v>100</v>
      </c>
      <c r="C104" t="s">
        <v>101</v>
      </c>
      <c r="D104">
        <v>4</v>
      </c>
      <c r="E104">
        <v>0.5</v>
      </c>
      <c r="F104">
        <v>2103872145</v>
      </c>
      <c r="G104">
        <v>0</v>
      </c>
      <c r="H104">
        <v>0</v>
      </c>
      <c r="I104">
        <v>-4</v>
      </c>
      <c r="J104">
        <v>2</v>
      </c>
      <c r="K104">
        <v>0</v>
      </c>
      <c r="L104">
        <v>2</v>
      </c>
      <c r="M104">
        <v>-4</v>
      </c>
    </row>
    <row r="105" spans="1:13" x14ac:dyDescent="0.35">
      <c r="A105">
        <v>274</v>
      </c>
      <c r="B105" t="s">
        <v>477</v>
      </c>
      <c r="C105" t="s">
        <v>478</v>
      </c>
      <c r="D105">
        <v>4</v>
      </c>
      <c r="E105">
        <v>0.25</v>
      </c>
      <c r="F105">
        <v>2070714315</v>
      </c>
      <c r="G105">
        <v>0</v>
      </c>
      <c r="H105">
        <v>0</v>
      </c>
      <c r="I105">
        <v>-4</v>
      </c>
      <c r="J105">
        <v>1</v>
      </c>
      <c r="K105">
        <v>0</v>
      </c>
      <c r="L105">
        <v>1</v>
      </c>
      <c r="M105">
        <v>-4</v>
      </c>
    </row>
    <row r="106" spans="1:13" x14ac:dyDescent="0.35">
      <c r="A106">
        <v>310</v>
      </c>
      <c r="B106" t="s">
        <v>581</v>
      </c>
      <c r="C106" t="s">
        <v>883</v>
      </c>
      <c r="D106">
        <v>4</v>
      </c>
      <c r="E106">
        <v>0.25</v>
      </c>
      <c r="F106">
        <v>2050945886</v>
      </c>
      <c r="G106">
        <v>0</v>
      </c>
      <c r="H106">
        <v>0</v>
      </c>
      <c r="I106">
        <v>-4</v>
      </c>
      <c r="J106">
        <v>1</v>
      </c>
      <c r="K106">
        <v>0</v>
      </c>
      <c r="L106">
        <v>1</v>
      </c>
      <c r="M106">
        <v>-4</v>
      </c>
    </row>
    <row r="107" spans="1:13" x14ac:dyDescent="0.35">
      <c r="A107">
        <v>120</v>
      </c>
      <c r="B107" t="s">
        <v>324</v>
      </c>
      <c r="C107" t="s">
        <v>593</v>
      </c>
      <c r="D107">
        <v>4</v>
      </c>
      <c r="E107">
        <v>0.5</v>
      </c>
      <c r="F107">
        <v>2004450727</v>
      </c>
      <c r="G107">
        <v>0</v>
      </c>
      <c r="H107">
        <v>0</v>
      </c>
      <c r="I107">
        <v>-4</v>
      </c>
      <c r="J107">
        <v>2</v>
      </c>
      <c r="K107">
        <v>0</v>
      </c>
      <c r="L107">
        <v>2</v>
      </c>
      <c r="M107">
        <v>-4</v>
      </c>
    </row>
    <row r="108" spans="1:13" x14ac:dyDescent="0.35">
      <c r="A108">
        <v>132</v>
      </c>
      <c r="B108" t="s">
        <v>140</v>
      </c>
      <c r="C108" t="s">
        <v>141</v>
      </c>
      <c r="D108">
        <v>4</v>
      </c>
      <c r="E108">
        <v>0.25</v>
      </c>
      <c r="F108">
        <v>1799180619</v>
      </c>
      <c r="G108">
        <v>0</v>
      </c>
      <c r="H108">
        <v>0</v>
      </c>
      <c r="I108">
        <v>-4</v>
      </c>
      <c r="J108">
        <v>1</v>
      </c>
      <c r="K108">
        <v>0</v>
      </c>
      <c r="L108">
        <v>1</v>
      </c>
      <c r="M108">
        <v>-4</v>
      </c>
    </row>
    <row r="109" spans="1:13" x14ac:dyDescent="0.35">
      <c r="A109">
        <v>247</v>
      </c>
      <c r="B109" t="s">
        <v>456</v>
      </c>
      <c r="C109" t="s">
        <v>190</v>
      </c>
      <c r="D109">
        <v>4</v>
      </c>
      <c r="E109">
        <v>0.25</v>
      </c>
      <c r="F109">
        <v>1778114838</v>
      </c>
      <c r="G109">
        <v>0</v>
      </c>
      <c r="H109">
        <v>-1</v>
      </c>
      <c r="I109">
        <v>-4</v>
      </c>
      <c r="J109">
        <v>1</v>
      </c>
      <c r="K109">
        <v>0</v>
      </c>
      <c r="L109">
        <v>1</v>
      </c>
      <c r="M109">
        <v>-4</v>
      </c>
    </row>
    <row r="110" spans="1:13" x14ac:dyDescent="0.35">
      <c r="A110">
        <v>175</v>
      </c>
      <c r="B110" t="s">
        <v>569</v>
      </c>
      <c r="C110" t="s">
        <v>198</v>
      </c>
      <c r="D110">
        <v>4</v>
      </c>
      <c r="E110">
        <v>0.25</v>
      </c>
      <c r="F110">
        <v>1764524866</v>
      </c>
      <c r="G110">
        <v>0</v>
      </c>
      <c r="H110">
        <v>0</v>
      </c>
      <c r="I110">
        <v>-4</v>
      </c>
      <c r="J110">
        <v>1</v>
      </c>
      <c r="K110">
        <v>0</v>
      </c>
      <c r="L110">
        <v>1</v>
      </c>
      <c r="M110">
        <v>-4</v>
      </c>
    </row>
    <row r="111" spans="1:13" x14ac:dyDescent="0.35">
      <c r="A111">
        <v>109</v>
      </c>
      <c r="B111" t="s">
        <v>523</v>
      </c>
      <c r="C111" t="s">
        <v>228</v>
      </c>
      <c r="D111">
        <v>4</v>
      </c>
      <c r="E111">
        <v>0.25</v>
      </c>
      <c r="F111">
        <v>1650286540</v>
      </c>
      <c r="G111">
        <v>0</v>
      </c>
      <c r="H111">
        <v>0</v>
      </c>
      <c r="I111">
        <v>-4</v>
      </c>
      <c r="J111">
        <v>1</v>
      </c>
      <c r="K111">
        <v>0</v>
      </c>
      <c r="L111">
        <v>1</v>
      </c>
      <c r="M111">
        <v>-4</v>
      </c>
    </row>
    <row r="112" spans="1:13" x14ac:dyDescent="0.35">
      <c r="A112">
        <v>119</v>
      </c>
      <c r="B112" t="s">
        <v>175</v>
      </c>
      <c r="C112" t="s">
        <v>152</v>
      </c>
      <c r="D112">
        <v>4</v>
      </c>
      <c r="E112">
        <v>0.25</v>
      </c>
      <c r="F112">
        <v>1558992249</v>
      </c>
      <c r="G112">
        <v>0</v>
      </c>
      <c r="H112">
        <v>0</v>
      </c>
      <c r="I112">
        <v>-4</v>
      </c>
      <c r="J112">
        <v>1</v>
      </c>
      <c r="K112">
        <v>0</v>
      </c>
      <c r="L112">
        <v>1</v>
      </c>
      <c r="M112">
        <v>-4</v>
      </c>
    </row>
    <row r="113" spans="1:13" x14ac:dyDescent="0.35">
      <c r="A113">
        <v>302</v>
      </c>
      <c r="B113" t="s">
        <v>642</v>
      </c>
      <c r="C113" t="s">
        <v>879</v>
      </c>
      <c r="D113">
        <v>4</v>
      </c>
      <c r="E113">
        <v>0.25</v>
      </c>
      <c r="F113">
        <v>1469896844</v>
      </c>
      <c r="G113">
        <v>0</v>
      </c>
      <c r="H113">
        <v>0</v>
      </c>
      <c r="I113">
        <v>-4</v>
      </c>
      <c r="J113">
        <v>1</v>
      </c>
      <c r="K113">
        <v>0</v>
      </c>
      <c r="L113">
        <v>1</v>
      </c>
      <c r="M113">
        <v>-4</v>
      </c>
    </row>
    <row r="114" spans="1:13" x14ac:dyDescent="0.35">
      <c r="A114">
        <v>32</v>
      </c>
      <c r="B114" t="s">
        <v>168</v>
      </c>
      <c r="C114" t="s">
        <v>89</v>
      </c>
      <c r="D114">
        <v>4</v>
      </c>
      <c r="E114">
        <v>0.25</v>
      </c>
      <c r="F114">
        <v>1175994544</v>
      </c>
      <c r="G114">
        <v>0</v>
      </c>
      <c r="H114">
        <v>0</v>
      </c>
      <c r="I114">
        <v>-4</v>
      </c>
      <c r="J114">
        <v>1</v>
      </c>
      <c r="K114">
        <v>0</v>
      </c>
      <c r="L114">
        <v>1</v>
      </c>
      <c r="M114">
        <v>-4</v>
      </c>
    </row>
    <row r="115" spans="1:13" x14ac:dyDescent="0.35">
      <c r="A115">
        <v>72</v>
      </c>
      <c r="B115" t="s">
        <v>390</v>
      </c>
      <c r="C115" t="s">
        <v>429</v>
      </c>
      <c r="D115">
        <v>4</v>
      </c>
      <c r="E115">
        <v>0.25</v>
      </c>
      <c r="F115">
        <v>1095669102</v>
      </c>
      <c r="G115">
        <v>0</v>
      </c>
      <c r="H115">
        <v>0</v>
      </c>
      <c r="I115">
        <v>-4</v>
      </c>
      <c r="J115">
        <v>1</v>
      </c>
      <c r="K115">
        <v>0</v>
      </c>
      <c r="L115">
        <v>1</v>
      </c>
      <c r="M115">
        <v>-4</v>
      </c>
    </row>
    <row r="116" spans="1:13" x14ac:dyDescent="0.35">
      <c r="A116">
        <v>53</v>
      </c>
      <c r="B116" t="s">
        <v>262</v>
      </c>
      <c r="C116" t="s">
        <v>328</v>
      </c>
      <c r="D116">
        <v>4</v>
      </c>
      <c r="E116">
        <v>0.5</v>
      </c>
      <c r="F116">
        <v>1069695954</v>
      </c>
      <c r="G116">
        <v>0</v>
      </c>
      <c r="H116">
        <v>-1</v>
      </c>
      <c r="I116">
        <v>-4</v>
      </c>
      <c r="J116">
        <v>2</v>
      </c>
      <c r="K116">
        <v>0</v>
      </c>
      <c r="L116">
        <v>2</v>
      </c>
      <c r="M116">
        <v>-4</v>
      </c>
    </row>
    <row r="117" spans="1:13" x14ac:dyDescent="0.35">
      <c r="A117">
        <v>13</v>
      </c>
      <c r="B117" t="s">
        <v>318</v>
      </c>
      <c r="C117" t="s">
        <v>319</v>
      </c>
      <c r="D117">
        <v>4</v>
      </c>
      <c r="E117">
        <v>0.5</v>
      </c>
      <c r="F117">
        <v>1030815541</v>
      </c>
      <c r="G117">
        <v>0</v>
      </c>
      <c r="H117">
        <v>-1</v>
      </c>
      <c r="I117">
        <v>-4</v>
      </c>
      <c r="J117">
        <v>2</v>
      </c>
      <c r="K117">
        <v>0</v>
      </c>
      <c r="L117">
        <v>2</v>
      </c>
      <c r="M117">
        <v>-4</v>
      </c>
    </row>
    <row r="118" spans="1:13" x14ac:dyDescent="0.35">
      <c r="A118">
        <v>301</v>
      </c>
      <c r="B118" t="s">
        <v>899</v>
      </c>
      <c r="C118" t="s">
        <v>900</v>
      </c>
      <c r="D118">
        <v>4</v>
      </c>
      <c r="E118">
        <v>0.5</v>
      </c>
      <c r="F118">
        <v>998520348</v>
      </c>
      <c r="G118">
        <v>0</v>
      </c>
      <c r="H118">
        <v>-1</v>
      </c>
      <c r="I118">
        <v>-4</v>
      </c>
      <c r="J118">
        <v>2</v>
      </c>
      <c r="K118">
        <v>0</v>
      </c>
      <c r="L118">
        <v>2</v>
      </c>
      <c r="M118">
        <v>-4</v>
      </c>
    </row>
    <row r="119" spans="1:13" x14ac:dyDescent="0.35">
      <c r="A119">
        <v>167</v>
      </c>
      <c r="B119" t="s">
        <v>324</v>
      </c>
      <c r="C119" t="s">
        <v>325</v>
      </c>
      <c r="D119">
        <v>4</v>
      </c>
      <c r="E119">
        <v>0.5</v>
      </c>
      <c r="F119">
        <v>993628670</v>
      </c>
      <c r="G119">
        <v>0</v>
      </c>
      <c r="H119">
        <v>-1</v>
      </c>
      <c r="I119">
        <v>-4</v>
      </c>
      <c r="J119">
        <v>2</v>
      </c>
      <c r="K119">
        <v>0</v>
      </c>
      <c r="L119">
        <v>2</v>
      </c>
      <c r="M119">
        <v>-4</v>
      </c>
    </row>
    <row r="120" spans="1:13" x14ac:dyDescent="0.35">
      <c r="A120">
        <v>281</v>
      </c>
      <c r="B120" t="s">
        <v>239</v>
      </c>
      <c r="C120" t="s">
        <v>584</v>
      </c>
      <c r="D120">
        <v>4</v>
      </c>
      <c r="E120">
        <v>0.25</v>
      </c>
      <c r="F120">
        <v>879736224</v>
      </c>
      <c r="G120">
        <v>0</v>
      </c>
      <c r="H120">
        <v>0</v>
      </c>
      <c r="I120">
        <v>-4</v>
      </c>
      <c r="J120">
        <v>1</v>
      </c>
      <c r="K120">
        <v>0</v>
      </c>
      <c r="L120">
        <v>1</v>
      </c>
      <c r="M120">
        <v>-4</v>
      </c>
    </row>
    <row r="121" spans="1:13" x14ac:dyDescent="0.35">
      <c r="A121">
        <v>245</v>
      </c>
      <c r="B121" t="s">
        <v>231</v>
      </c>
      <c r="C121" t="s">
        <v>232</v>
      </c>
      <c r="D121">
        <v>4</v>
      </c>
      <c r="E121">
        <v>0.25</v>
      </c>
      <c r="F121">
        <v>843146302</v>
      </c>
      <c r="G121">
        <v>0</v>
      </c>
      <c r="H121">
        <v>0</v>
      </c>
      <c r="I121">
        <v>-4</v>
      </c>
      <c r="J121">
        <v>1</v>
      </c>
      <c r="K121">
        <v>0</v>
      </c>
      <c r="L121">
        <v>1</v>
      </c>
      <c r="M121">
        <v>-4</v>
      </c>
    </row>
    <row r="122" spans="1:13" x14ac:dyDescent="0.35">
      <c r="A122">
        <v>40</v>
      </c>
      <c r="B122" t="s">
        <v>104</v>
      </c>
      <c r="C122" t="s">
        <v>105</v>
      </c>
      <c r="D122">
        <v>4</v>
      </c>
      <c r="E122">
        <v>0.5</v>
      </c>
      <c r="F122">
        <v>663961044</v>
      </c>
      <c r="G122">
        <v>0</v>
      </c>
      <c r="H122">
        <v>-1</v>
      </c>
      <c r="I122">
        <v>-4</v>
      </c>
      <c r="J122">
        <v>2</v>
      </c>
      <c r="K122">
        <v>0</v>
      </c>
      <c r="L122">
        <v>2</v>
      </c>
      <c r="M122">
        <v>-4</v>
      </c>
    </row>
    <row r="123" spans="1:13" x14ac:dyDescent="0.35">
      <c r="A123">
        <v>185</v>
      </c>
      <c r="B123" t="s">
        <v>351</v>
      </c>
      <c r="C123" t="s">
        <v>291</v>
      </c>
      <c r="D123">
        <v>4</v>
      </c>
      <c r="E123">
        <v>0.25</v>
      </c>
      <c r="F123">
        <v>584862345</v>
      </c>
      <c r="G123">
        <v>0</v>
      </c>
      <c r="H123">
        <v>0</v>
      </c>
      <c r="I123">
        <v>-4</v>
      </c>
      <c r="J123">
        <v>1</v>
      </c>
      <c r="K123">
        <v>0</v>
      </c>
      <c r="L123">
        <v>1</v>
      </c>
      <c r="M123">
        <v>-4</v>
      </c>
    </row>
    <row r="124" spans="1:13" x14ac:dyDescent="0.35">
      <c r="A124">
        <v>295</v>
      </c>
      <c r="B124" t="s">
        <v>873</v>
      </c>
      <c r="C124" t="s">
        <v>874</v>
      </c>
      <c r="D124">
        <v>4</v>
      </c>
      <c r="E124">
        <v>0.25</v>
      </c>
      <c r="F124">
        <v>372489992</v>
      </c>
      <c r="G124">
        <v>0</v>
      </c>
      <c r="H124">
        <v>-1</v>
      </c>
      <c r="I124">
        <v>-4</v>
      </c>
      <c r="J124">
        <v>1</v>
      </c>
      <c r="K124">
        <v>0</v>
      </c>
      <c r="L124">
        <v>1</v>
      </c>
      <c r="M124">
        <v>-4</v>
      </c>
    </row>
    <row r="125" spans="1:13" x14ac:dyDescent="0.35">
      <c r="A125">
        <v>191</v>
      </c>
      <c r="B125" t="s">
        <v>564</v>
      </c>
      <c r="C125" t="s">
        <v>565</v>
      </c>
      <c r="D125">
        <v>4</v>
      </c>
      <c r="E125">
        <v>0.25</v>
      </c>
      <c r="F125">
        <v>287667586</v>
      </c>
      <c r="G125">
        <v>0</v>
      </c>
      <c r="H125">
        <v>-1</v>
      </c>
      <c r="I125">
        <v>-4</v>
      </c>
      <c r="J125">
        <v>1</v>
      </c>
      <c r="K125">
        <v>0</v>
      </c>
      <c r="L125">
        <v>1</v>
      </c>
      <c r="M125">
        <v>-4</v>
      </c>
    </row>
    <row r="126" spans="1:13" x14ac:dyDescent="0.35">
      <c r="A126">
        <v>186</v>
      </c>
      <c r="B126" t="s">
        <v>131</v>
      </c>
      <c r="C126" t="s">
        <v>309</v>
      </c>
      <c r="D126">
        <v>4</v>
      </c>
      <c r="E126">
        <v>0.25</v>
      </c>
      <c r="F126">
        <v>188375796</v>
      </c>
      <c r="G126">
        <v>0</v>
      </c>
      <c r="H126">
        <v>0</v>
      </c>
      <c r="I126">
        <v>-4</v>
      </c>
      <c r="J126">
        <v>1</v>
      </c>
      <c r="K126">
        <v>0</v>
      </c>
      <c r="L126">
        <v>1</v>
      </c>
      <c r="M126">
        <v>-4</v>
      </c>
    </row>
    <row r="127" spans="1:13" x14ac:dyDescent="0.35">
      <c r="A127">
        <v>194</v>
      </c>
      <c r="B127" t="s">
        <v>219</v>
      </c>
      <c r="C127" t="s">
        <v>220</v>
      </c>
      <c r="D127">
        <v>4</v>
      </c>
      <c r="E127">
        <v>0.25</v>
      </c>
      <c r="F127">
        <v>153655387</v>
      </c>
      <c r="G127">
        <v>0</v>
      </c>
      <c r="H127">
        <v>0</v>
      </c>
      <c r="I127">
        <v>-4</v>
      </c>
      <c r="J127">
        <v>1</v>
      </c>
      <c r="K127">
        <v>0</v>
      </c>
      <c r="L127">
        <v>1</v>
      </c>
      <c r="M127">
        <v>-4</v>
      </c>
    </row>
    <row r="128" spans="1:13" x14ac:dyDescent="0.35">
      <c r="A128">
        <v>31</v>
      </c>
      <c r="B128" t="s">
        <v>168</v>
      </c>
      <c r="C128" t="s">
        <v>172</v>
      </c>
      <c r="D128">
        <v>4</v>
      </c>
      <c r="E128">
        <v>0.25</v>
      </c>
      <c r="F128">
        <v>46386386</v>
      </c>
      <c r="G128">
        <v>0</v>
      </c>
      <c r="H128">
        <v>0</v>
      </c>
      <c r="I128">
        <v>-4</v>
      </c>
      <c r="J128">
        <v>1</v>
      </c>
      <c r="K128">
        <v>0</v>
      </c>
      <c r="L128">
        <v>1</v>
      </c>
      <c r="M128">
        <v>-4</v>
      </c>
    </row>
    <row r="129" spans="1:13" x14ac:dyDescent="0.35">
      <c r="A129">
        <v>41</v>
      </c>
      <c r="B129" t="s">
        <v>216</v>
      </c>
      <c r="C129" t="s">
        <v>379</v>
      </c>
      <c r="D129">
        <v>4</v>
      </c>
      <c r="E129">
        <v>0.25</v>
      </c>
      <c r="F129">
        <v>1851272660</v>
      </c>
      <c r="G129">
        <v>0</v>
      </c>
      <c r="H129">
        <v>0</v>
      </c>
      <c r="I129">
        <v>-6</v>
      </c>
      <c r="J129">
        <v>1</v>
      </c>
      <c r="K129">
        <v>0</v>
      </c>
      <c r="L129">
        <v>1</v>
      </c>
      <c r="M129">
        <v>-6</v>
      </c>
    </row>
    <row r="130" spans="1:13" x14ac:dyDescent="0.35">
      <c r="A130">
        <v>156</v>
      </c>
      <c r="B130" t="s">
        <v>440</v>
      </c>
      <c r="C130" t="s">
        <v>298</v>
      </c>
      <c r="D130">
        <v>4</v>
      </c>
      <c r="E130">
        <v>0.25</v>
      </c>
      <c r="F130">
        <v>1656727862</v>
      </c>
      <c r="G130">
        <v>0</v>
      </c>
      <c r="H130">
        <v>0</v>
      </c>
      <c r="I130">
        <v>-6</v>
      </c>
      <c r="J130">
        <v>1</v>
      </c>
      <c r="K130">
        <v>0</v>
      </c>
      <c r="L130">
        <v>1</v>
      </c>
      <c r="M130">
        <v>-6</v>
      </c>
    </row>
    <row r="131" spans="1:13" x14ac:dyDescent="0.35">
      <c r="A131">
        <v>283</v>
      </c>
      <c r="B131" t="s">
        <v>183</v>
      </c>
      <c r="C131" t="s">
        <v>184</v>
      </c>
      <c r="D131">
        <v>4</v>
      </c>
      <c r="E131">
        <v>0.25</v>
      </c>
      <c r="F131">
        <v>1586427218</v>
      </c>
      <c r="G131">
        <v>0</v>
      </c>
      <c r="H131">
        <v>0</v>
      </c>
      <c r="I131">
        <v>-6</v>
      </c>
      <c r="J131">
        <v>1</v>
      </c>
      <c r="K131">
        <v>0</v>
      </c>
      <c r="L131">
        <v>1</v>
      </c>
      <c r="M131">
        <v>-6</v>
      </c>
    </row>
    <row r="132" spans="1:13" x14ac:dyDescent="0.35">
      <c r="A132">
        <v>264</v>
      </c>
      <c r="B132" t="s">
        <v>210</v>
      </c>
      <c r="C132" t="s">
        <v>211</v>
      </c>
      <c r="D132">
        <v>4</v>
      </c>
      <c r="E132">
        <v>0.25</v>
      </c>
      <c r="F132">
        <v>1503727881</v>
      </c>
      <c r="G132">
        <v>0</v>
      </c>
      <c r="H132">
        <v>-1</v>
      </c>
      <c r="I132">
        <v>-6</v>
      </c>
      <c r="J132">
        <v>1</v>
      </c>
      <c r="K132">
        <v>0</v>
      </c>
      <c r="L132">
        <v>1</v>
      </c>
      <c r="M132">
        <v>-6</v>
      </c>
    </row>
    <row r="133" spans="1:13" x14ac:dyDescent="0.35">
      <c r="A133">
        <v>188</v>
      </c>
      <c r="B133" t="s">
        <v>135</v>
      </c>
      <c r="C133" t="s">
        <v>136</v>
      </c>
      <c r="D133">
        <v>4</v>
      </c>
      <c r="E133">
        <v>0.25</v>
      </c>
      <c r="F133">
        <v>1196749794</v>
      </c>
      <c r="G133">
        <v>0</v>
      </c>
      <c r="H133">
        <v>-1</v>
      </c>
      <c r="I133">
        <v>-6</v>
      </c>
      <c r="J133">
        <v>1</v>
      </c>
      <c r="K133">
        <v>0</v>
      </c>
      <c r="L133">
        <v>1</v>
      </c>
      <c r="M133">
        <v>-6</v>
      </c>
    </row>
    <row r="134" spans="1:13" x14ac:dyDescent="0.35">
      <c r="A134">
        <v>104</v>
      </c>
      <c r="B134" t="s">
        <v>275</v>
      </c>
      <c r="C134" t="s">
        <v>276</v>
      </c>
      <c r="D134">
        <v>4</v>
      </c>
      <c r="E134">
        <v>0.25</v>
      </c>
      <c r="F134">
        <v>648607820</v>
      </c>
      <c r="G134">
        <v>0</v>
      </c>
      <c r="H134">
        <v>0</v>
      </c>
      <c r="I134">
        <v>-6</v>
      </c>
      <c r="J134">
        <v>1</v>
      </c>
      <c r="K134">
        <v>0</v>
      </c>
      <c r="L134">
        <v>1</v>
      </c>
      <c r="M134">
        <v>-6</v>
      </c>
    </row>
    <row r="135" spans="1:13" x14ac:dyDescent="0.35">
      <c r="A135">
        <v>146</v>
      </c>
      <c r="B135" t="s">
        <v>648</v>
      </c>
      <c r="C135" t="s">
        <v>136</v>
      </c>
      <c r="D135">
        <v>4</v>
      </c>
      <c r="E135">
        <v>0.25</v>
      </c>
      <c r="F135">
        <v>554270312</v>
      </c>
      <c r="G135">
        <v>0</v>
      </c>
      <c r="H135">
        <v>-1</v>
      </c>
      <c r="I135">
        <v>-6</v>
      </c>
      <c r="J135">
        <v>1</v>
      </c>
      <c r="K135">
        <v>0</v>
      </c>
      <c r="L135">
        <v>1</v>
      </c>
      <c r="M135">
        <v>-6</v>
      </c>
    </row>
    <row r="136" spans="1:13" x14ac:dyDescent="0.35">
      <c r="A136">
        <v>37</v>
      </c>
      <c r="B136" t="s">
        <v>477</v>
      </c>
      <c r="C136" t="s">
        <v>587</v>
      </c>
      <c r="D136">
        <v>4</v>
      </c>
      <c r="E136">
        <v>0.25</v>
      </c>
      <c r="F136">
        <v>541979240</v>
      </c>
      <c r="G136">
        <v>0</v>
      </c>
      <c r="H136">
        <v>-1</v>
      </c>
      <c r="I136">
        <v>-6</v>
      </c>
      <c r="J136">
        <v>1</v>
      </c>
      <c r="K136">
        <v>0</v>
      </c>
      <c r="L136">
        <v>1</v>
      </c>
      <c r="M136">
        <v>-6</v>
      </c>
    </row>
    <row r="137" spans="1:13" x14ac:dyDescent="0.35">
      <c r="A137">
        <v>300</v>
      </c>
      <c r="B137" t="s">
        <v>887</v>
      </c>
      <c r="C137" t="s">
        <v>434</v>
      </c>
      <c r="D137">
        <v>4</v>
      </c>
      <c r="E137">
        <v>0.25</v>
      </c>
      <c r="F137">
        <v>454108496</v>
      </c>
      <c r="G137">
        <v>0</v>
      </c>
      <c r="H137">
        <v>0</v>
      </c>
      <c r="I137">
        <v>-6</v>
      </c>
      <c r="J137">
        <v>1</v>
      </c>
      <c r="K137">
        <v>0</v>
      </c>
      <c r="L137">
        <v>1</v>
      </c>
      <c r="M137">
        <v>-6</v>
      </c>
    </row>
    <row r="138" spans="1:13" x14ac:dyDescent="0.35">
      <c r="A138">
        <v>278</v>
      </c>
      <c r="B138" t="s">
        <v>171</v>
      </c>
      <c r="C138" t="s">
        <v>172</v>
      </c>
      <c r="D138">
        <v>4</v>
      </c>
      <c r="E138">
        <v>0.25</v>
      </c>
      <c r="F138">
        <v>2085880494</v>
      </c>
      <c r="G138">
        <v>0</v>
      </c>
      <c r="H138">
        <v>0</v>
      </c>
      <c r="I138">
        <v>-8</v>
      </c>
      <c r="J138">
        <v>1</v>
      </c>
      <c r="K138">
        <v>0</v>
      </c>
      <c r="L138">
        <v>1</v>
      </c>
      <c r="M138">
        <v>-8</v>
      </c>
    </row>
    <row r="139" spans="1:13" x14ac:dyDescent="0.35">
      <c r="A139">
        <v>293</v>
      </c>
      <c r="B139" t="s">
        <v>137</v>
      </c>
      <c r="C139" t="s">
        <v>870</v>
      </c>
      <c r="D139">
        <v>4</v>
      </c>
      <c r="E139">
        <v>0.25</v>
      </c>
      <c r="F139">
        <v>1805683188</v>
      </c>
      <c r="G139">
        <v>0</v>
      </c>
      <c r="H139">
        <v>0</v>
      </c>
      <c r="I139">
        <v>-8</v>
      </c>
      <c r="J139">
        <v>1</v>
      </c>
      <c r="K139">
        <v>0</v>
      </c>
      <c r="L139">
        <v>1</v>
      </c>
      <c r="M139">
        <v>-8</v>
      </c>
    </row>
    <row r="140" spans="1:13" x14ac:dyDescent="0.35">
      <c r="A140">
        <v>141</v>
      </c>
      <c r="B140" t="s">
        <v>108</v>
      </c>
      <c r="C140" t="s">
        <v>109</v>
      </c>
      <c r="D140">
        <v>4</v>
      </c>
      <c r="E140">
        <v>0.25</v>
      </c>
      <c r="F140">
        <v>1711692686</v>
      </c>
      <c r="G140">
        <v>0</v>
      </c>
      <c r="H140">
        <v>0</v>
      </c>
      <c r="I140">
        <v>-8</v>
      </c>
      <c r="J140">
        <v>1</v>
      </c>
      <c r="K140">
        <v>0</v>
      </c>
      <c r="L140">
        <v>1</v>
      </c>
      <c r="M140">
        <v>-8</v>
      </c>
    </row>
    <row r="141" spans="1:13" x14ac:dyDescent="0.35">
      <c r="A141">
        <v>126</v>
      </c>
      <c r="B141" t="s">
        <v>647</v>
      </c>
      <c r="C141" t="s">
        <v>401</v>
      </c>
      <c r="D141">
        <v>4</v>
      </c>
      <c r="E141">
        <v>0.25</v>
      </c>
      <c r="F141">
        <v>1704505810</v>
      </c>
      <c r="G141">
        <v>0</v>
      </c>
      <c r="H141">
        <v>0</v>
      </c>
      <c r="I141">
        <v>-8</v>
      </c>
      <c r="J141">
        <v>1</v>
      </c>
      <c r="K141">
        <v>0</v>
      </c>
      <c r="L141">
        <v>1</v>
      </c>
      <c r="M141">
        <v>-8</v>
      </c>
    </row>
    <row r="142" spans="1:13" x14ac:dyDescent="0.35">
      <c r="A142">
        <v>160</v>
      </c>
      <c r="B142" t="s">
        <v>346</v>
      </c>
      <c r="C142" t="s">
        <v>347</v>
      </c>
      <c r="D142">
        <v>4</v>
      </c>
      <c r="E142">
        <v>0.25</v>
      </c>
      <c r="F142">
        <v>1669002409</v>
      </c>
      <c r="G142">
        <v>0</v>
      </c>
      <c r="H142">
        <v>0</v>
      </c>
      <c r="I142">
        <v>-8</v>
      </c>
      <c r="J142">
        <v>1</v>
      </c>
      <c r="K142">
        <v>0</v>
      </c>
      <c r="L142">
        <v>1</v>
      </c>
      <c r="M142">
        <v>-8</v>
      </c>
    </row>
    <row r="143" spans="1:13" x14ac:dyDescent="0.35">
      <c r="A143">
        <v>67</v>
      </c>
      <c r="B143" t="s">
        <v>473</v>
      </c>
      <c r="C143" t="s">
        <v>474</v>
      </c>
      <c r="D143">
        <v>4</v>
      </c>
      <c r="E143">
        <v>0.25</v>
      </c>
      <c r="F143">
        <v>1644324434</v>
      </c>
      <c r="G143">
        <v>0</v>
      </c>
      <c r="H143">
        <v>0</v>
      </c>
      <c r="I143">
        <v>-8</v>
      </c>
      <c r="J143">
        <v>1</v>
      </c>
      <c r="K143">
        <v>0</v>
      </c>
      <c r="L143">
        <v>1</v>
      </c>
      <c r="M143">
        <v>-8</v>
      </c>
    </row>
    <row r="144" spans="1:13" x14ac:dyDescent="0.35">
      <c r="A144">
        <v>84</v>
      </c>
      <c r="B144" t="s">
        <v>382</v>
      </c>
      <c r="C144" t="s">
        <v>383</v>
      </c>
      <c r="D144">
        <v>4</v>
      </c>
      <c r="E144">
        <v>0.25</v>
      </c>
      <c r="F144">
        <v>1490775357</v>
      </c>
      <c r="G144">
        <v>0</v>
      </c>
      <c r="H144">
        <v>-1</v>
      </c>
      <c r="I144">
        <v>-8</v>
      </c>
      <c r="J144">
        <v>1</v>
      </c>
      <c r="K144">
        <v>0</v>
      </c>
      <c r="L144">
        <v>1</v>
      </c>
      <c r="M144">
        <v>-8</v>
      </c>
    </row>
    <row r="145" spans="1:13" x14ac:dyDescent="0.35">
      <c r="A145">
        <v>267</v>
      </c>
      <c r="B145" t="s">
        <v>227</v>
      </c>
      <c r="C145" t="s">
        <v>228</v>
      </c>
      <c r="D145">
        <v>4</v>
      </c>
      <c r="E145">
        <v>0.25</v>
      </c>
      <c r="F145">
        <v>1450872229</v>
      </c>
      <c r="G145">
        <v>0</v>
      </c>
      <c r="H145">
        <v>0</v>
      </c>
      <c r="I145">
        <v>-8</v>
      </c>
      <c r="J145">
        <v>1</v>
      </c>
      <c r="K145">
        <v>0</v>
      </c>
      <c r="L145">
        <v>1</v>
      </c>
      <c r="M145">
        <v>-8</v>
      </c>
    </row>
    <row r="146" spans="1:13" x14ac:dyDescent="0.35">
      <c r="A146">
        <v>36</v>
      </c>
      <c r="B146" t="s">
        <v>297</v>
      </c>
      <c r="C146" t="s">
        <v>298</v>
      </c>
      <c r="D146">
        <v>4</v>
      </c>
      <c r="E146">
        <v>0.25</v>
      </c>
      <c r="F146">
        <v>1238952646</v>
      </c>
      <c r="G146">
        <v>0</v>
      </c>
      <c r="H146">
        <v>0</v>
      </c>
      <c r="I146">
        <v>-8</v>
      </c>
      <c r="J146">
        <v>1</v>
      </c>
      <c r="K146">
        <v>0</v>
      </c>
      <c r="L146">
        <v>1</v>
      </c>
      <c r="M146">
        <v>-8</v>
      </c>
    </row>
    <row r="147" spans="1:13" x14ac:dyDescent="0.35">
      <c r="A147">
        <v>61</v>
      </c>
      <c r="B147" t="s">
        <v>443</v>
      </c>
      <c r="C147" t="s">
        <v>444</v>
      </c>
      <c r="D147">
        <v>4</v>
      </c>
      <c r="E147">
        <v>0.25</v>
      </c>
      <c r="F147">
        <v>687068840</v>
      </c>
      <c r="G147">
        <v>0</v>
      </c>
      <c r="H147">
        <v>0</v>
      </c>
      <c r="I147">
        <v>-8</v>
      </c>
      <c r="J147">
        <v>1</v>
      </c>
      <c r="K147">
        <v>0</v>
      </c>
      <c r="L147">
        <v>1</v>
      </c>
      <c r="M147">
        <v>-8</v>
      </c>
    </row>
    <row r="148" spans="1:13" x14ac:dyDescent="0.35">
      <c r="A148">
        <v>303</v>
      </c>
      <c r="B148" t="s">
        <v>892</v>
      </c>
      <c r="C148" t="s">
        <v>453</v>
      </c>
      <c r="D148">
        <v>4</v>
      </c>
      <c r="E148">
        <v>0.25</v>
      </c>
      <c r="F148">
        <v>581537574</v>
      </c>
      <c r="G148">
        <v>0</v>
      </c>
      <c r="H148">
        <v>0</v>
      </c>
      <c r="I148">
        <v>-8</v>
      </c>
      <c r="J148">
        <v>1</v>
      </c>
      <c r="K148">
        <v>0</v>
      </c>
      <c r="L148">
        <v>1</v>
      </c>
      <c r="M148">
        <v>-8</v>
      </c>
    </row>
    <row r="149" spans="1:13" x14ac:dyDescent="0.35">
      <c r="A149">
        <v>136</v>
      </c>
      <c r="B149" t="s">
        <v>214</v>
      </c>
      <c r="C149" t="s">
        <v>235</v>
      </c>
      <c r="D149">
        <v>4</v>
      </c>
      <c r="E149">
        <v>0.25</v>
      </c>
      <c r="F149">
        <v>309608269</v>
      </c>
      <c r="G149">
        <v>0</v>
      </c>
      <c r="H149">
        <v>0</v>
      </c>
      <c r="I149">
        <v>-8</v>
      </c>
      <c r="J149">
        <v>1</v>
      </c>
      <c r="K149">
        <v>0</v>
      </c>
      <c r="L149">
        <v>1</v>
      </c>
      <c r="M149">
        <v>-8</v>
      </c>
    </row>
    <row r="150" spans="1:13" x14ac:dyDescent="0.35">
      <c r="A150">
        <v>83</v>
      </c>
      <c r="B150" t="s">
        <v>411</v>
      </c>
      <c r="C150" t="s">
        <v>153</v>
      </c>
      <c r="D150">
        <v>4</v>
      </c>
      <c r="E150">
        <v>0.25</v>
      </c>
      <c r="F150">
        <v>55075767</v>
      </c>
      <c r="G150">
        <v>0</v>
      </c>
      <c r="H150">
        <v>0</v>
      </c>
      <c r="I150">
        <v>-8</v>
      </c>
      <c r="J150">
        <v>1</v>
      </c>
      <c r="K150">
        <v>0</v>
      </c>
      <c r="L150">
        <v>1</v>
      </c>
      <c r="M150">
        <v>-8</v>
      </c>
    </row>
    <row r="151" spans="1:13" x14ac:dyDescent="0.35">
      <c r="A151">
        <v>149</v>
      </c>
      <c r="B151" t="s">
        <v>331</v>
      </c>
      <c r="C151" t="s">
        <v>194</v>
      </c>
      <c r="D151">
        <v>4</v>
      </c>
      <c r="E151">
        <v>0.25</v>
      </c>
      <c r="F151">
        <v>46869986</v>
      </c>
      <c r="G151">
        <v>0</v>
      </c>
      <c r="H151">
        <v>0</v>
      </c>
      <c r="I151">
        <v>-8</v>
      </c>
      <c r="J151">
        <v>1</v>
      </c>
      <c r="K151">
        <v>0</v>
      </c>
      <c r="L151">
        <v>1</v>
      </c>
      <c r="M151">
        <v>-8</v>
      </c>
    </row>
    <row r="152" spans="1:13" x14ac:dyDescent="0.35">
      <c r="A152">
        <v>294</v>
      </c>
      <c r="B152" t="s">
        <v>886</v>
      </c>
      <c r="C152" t="s">
        <v>584</v>
      </c>
      <c r="D152">
        <v>4</v>
      </c>
      <c r="E152">
        <v>0.25</v>
      </c>
      <c r="F152">
        <v>23539474</v>
      </c>
      <c r="G152">
        <v>0</v>
      </c>
      <c r="H152">
        <v>0</v>
      </c>
      <c r="I152">
        <v>-8</v>
      </c>
      <c r="J152">
        <v>1</v>
      </c>
      <c r="K152">
        <v>0</v>
      </c>
      <c r="L152">
        <v>1</v>
      </c>
      <c r="M152">
        <v>-8</v>
      </c>
    </row>
    <row r="153" spans="1:13" x14ac:dyDescent="0.35">
      <c r="A153">
        <v>315</v>
      </c>
      <c r="B153" t="s">
        <v>897</v>
      </c>
      <c r="C153" t="s">
        <v>898</v>
      </c>
      <c r="D153">
        <v>4</v>
      </c>
      <c r="E153">
        <v>0</v>
      </c>
      <c r="F153">
        <v>2086453171</v>
      </c>
      <c r="G153">
        <v>0</v>
      </c>
      <c r="H153">
        <v>0</v>
      </c>
      <c r="I153">
        <v>-10</v>
      </c>
      <c r="J153">
        <v>0</v>
      </c>
      <c r="K153">
        <v>0</v>
      </c>
      <c r="L153">
        <v>0</v>
      </c>
      <c r="M153">
        <v>-10</v>
      </c>
    </row>
    <row r="154" spans="1:13" x14ac:dyDescent="0.35">
      <c r="A154">
        <v>46</v>
      </c>
      <c r="B154" t="s">
        <v>590</v>
      </c>
      <c r="C154" t="s">
        <v>412</v>
      </c>
      <c r="D154">
        <v>4</v>
      </c>
      <c r="E154">
        <v>0</v>
      </c>
      <c r="F154">
        <v>1914166874</v>
      </c>
      <c r="G154">
        <v>0</v>
      </c>
      <c r="H154">
        <v>0</v>
      </c>
      <c r="I154">
        <v>-10</v>
      </c>
      <c r="J154">
        <v>0</v>
      </c>
      <c r="K154">
        <v>0</v>
      </c>
      <c r="L154">
        <v>0</v>
      </c>
      <c r="M154">
        <v>-10</v>
      </c>
    </row>
    <row r="155" spans="1:13" x14ac:dyDescent="0.35">
      <c r="A155">
        <v>62</v>
      </c>
      <c r="B155" t="s">
        <v>193</v>
      </c>
      <c r="C155" t="s">
        <v>194</v>
      </c>
      <c r="D155">
        <v>4</v>
      </c>
      <c r="E155">
        <v>0</v>
      </c>
      <c r="F155">
        <v>1884268382</v>
      </c>
      <c r="G155">
        <v>0</v>
      </c>
      <c r="H155">
        <v>0</v>
      </c>
      <c r="I155">
        <v>-10</v>
      </c>
      <c r="J155">
        <v>0</v>
      </c>
      <c r="K155">
        <v>0</v>
      </c>
      <c r="L155">
        <v>0</v>
      </c>
      <c r="M155">
        <v>-10</v>
      </c>
    </row>
    <row r="156" spans="1:13" x14ac:dyDescent="0.35">
      <c r="A156">
        <v>275</v>
      </c>
      <c r="B156" t="s">
        <v>164</v>
      </c>
      <c r="C156" t="s">
        <v>165</v>
      </c>
      <c r="D156">
        <v>4</v>
      </c>
      <c r="E156">
        <v>0</v>
      </c>
      <c r="F156">
        <v>1872912079</v>
      </c>
      <c r="G156">
        <v>0</v>
      </c>
      <c r="H156">
        <v>0</v>
      </c>
      <c r="I156">
        <v>-10</v>
      </c>
      <c r="J156">
        <v>0</v>
      </c>
      <c r="K156">
        <v>0</v>
      </c>
      <c r="L156">
        <v>0</v>
      </c>
      <c r="M156">
        <v>-10</v>
      </c>
    </row>
    <row r="157" spans="1:13" x14ac:dyDescent="0.35">
      <c r="A157">
        <v>152</v>
      </c>
      <c r="B157" t="s">
        <v>144</v>
      </c>
      <c r="C157" t="s">
        <v>304</v>
      </c>
      <c r="D157">
        <v>4</v>
      </c>
      <c r="E157">
        <v>0</v>
      </c>
      <c r="F157">
        <v>1846963630</v>
      </c>
      <c r="G157">
        <v>0</v>
      </c>
      <c r="H157">
        <v>0</v>
      </c>
      <c r="I157">
        <v>-10</v>
      </c>
      <c r="J157">
        <v>0</v>
      </c>
      <c r="K157">
        <v>0</v>
      </c>
      <c r="L157">
        <v>0</v>
      </c>
      <c r="M157">
        <v>-10</v>
      </c>
    </row>
    <row r="158" spans="1:13" x14ac:dyDescent="0.35">
      <c r="A158">
        <v>314</v>
      </c>
      <c r="B158" t="s">
        <v>893</v>
      </c>
      <c r="C158" t="s">
        <v>894</v>
      </c>
      <c r="D158">
        <v>4</v>
      </c>
      <c r="E158">
        <v>0</v>
      </c>
      <c r="F158">
        <v>1764878383</v>
      </c>
      <c r="G158">
        <v>0</v>
      </c>
      <c r="H158">
        <v>-1</v>
      </c>
      <c r="I158">
        <v>-10</v>
      </c>
      <c r="J158">
        <v>0</v>
      </c>
      <c r="K158">
        <v>0</v>
      </c>
      <c r="L158">
        <v>0</v>
      </c>
      <c r="M158">
        <v>-10</v>
      </c>
    </row>
    <row r="159" spans="1:13" x14ac:dyDescent="0.35">
      <c r="A159">
        <v>243</v>
      </c>
      <c r="B159" t="s">
        <v>125</v>
      </c>
      <c r="C159" t="s">
        <v>126</v>
      </c>
      <c r="D159">
        <v>4</v>
      </c>
      <c r="E159">
        <v>0</v>
      </c>
      <c r="F159">
        <v>1737449336</v>
      </c>
      <c r="G159">
        <v>0</v>
      </c>
      <c r="H159">
        <v>0</v>
      </c>
      <c r="I159">
        <v>-10</v>
      </c>
      <c r="J159">
        <v>0</v>
      </c>
      <c r="K159">
        <v>0</v>
      </c>
      <c r="L159">
        <v>0</v>
      </c>
      <c r="M159">
        <v>-10</v>
      </c>
    </row>
    <row r="160" spans="1:13" x14ac:dyDescent="0.35">
      <c r="A160">
        <v>236</v>
      </c>
      <c r="B160" t="s">
        <v>219</v>
      </c>
      <c r="C160" t="s">
        <v>236</v>
      </c>
      <c r="D160">
        <v>4</v>
      </c>
      <c r="E160">
        <v>0</v>
      </c>
      <c r="F160">
        <v>1722959858</v>
      </c>
      <c r="G160">
        <v>0</v>
      </c>
      <c r="H160">
        <v>-1</v>
      </c>
      <c r="I160">
        <v>-10</v>
      </c>
      <c r="J160">
        <v>0</v>
      </c>
      <c r="K160">
        <v>0</v>
      </c>
      <c r="L160">
        <v>0</v>
      </c>
      <c r="M160">
        <v>-10</v>
      </c>
    </row>
    <row r="161" spans="1:13" x14ac:dyDescent="0.35">
      <c r="A161">
        <v>228</v>
      </c>
      <c r="B161" t="s">
        <v>793</v>
      </c>
      <c r="C161" t="s">
        <v>794</v>
      </c>
      <c r="D161">
        <v>4</v>
      </c>
      <c r="E161">
        <v>0</v>
      </c>
      <c r="F161">
        <v>1647309290</v>
      </c>
      <c r="G161">
        <v>0</v>
      </c>
      <c r="H161">
        <v>0</v>
      </c>
      <c r="I161">
        <v>-10</v>
      </c>
      <c r="J161">
        <v>0</v>
      </c>
      <c r="K161">
        <v>0</v>
      </c>
      <c r="L161">
        <v>0</v>
      </c>
      <c r="M161">
        <v>-10</v>
      </c>
    </row>
    <row r="162" spans="1:13" x14ac:dyDescent="0.35">
      <c r="A162">
        <v>110</v>
      </c>
      <c r="B162" t="s">
        <v>301</v>
      </c>
      <c r="C162" t="s">
        <v>302</v>
      </c>
      <c r="D162">
        <v>4</v>
      </c>
      <c r="E162">
        <v>0</v>
      </c>
      <c r="F162">
        <v>1545440954</v>
      </c>
      <c r="G162">
        <v>0</v>
      </c>
      <c r="H162">
        <v>0</v>
      </c>
      <c r="I162">
        <v>-10</v>
      </c>
      <c r="J162">
        <v>0</v>
      </c>
      <c r="K162">
        <v>0</v>
      </c>
      <c r="L162">
        <v>0</v>
      </c>
      <c r="M162">
        <v>-10</v>
      </c>
    </row>
    <row r="163" spans="1:13" x14ac:dyDescent="0.35">
      <c r="A163">
        <v>77</v>
      </c>
      <c r="B163" t="s">
        <v>151</v>
      </c>
      <c r="C163" t="s">
        <v>152</v>
      </c>
      <c r="D163">
        <v>4</v>
      </c>
      <c r="E163">
        <v>0</v>
      </c>
      <c r="F163">
        <v>1494036313</v>
      </c>
      <c r="G163">
        <v>0</v>
      </c>
      <c r="H163">
        <v>0</v>
      </c>
      <c r="I163">
        <v>-10</v>
      </c>
      <c r="J163">
        <v>0</v>
      </c>
      <c r="K163">
        <v>0</v>
      </c>
      <c r="L163">
        <v>0</v>
      </c>
      <c r="M163">
        <v>-10</v>
      </c>
    </row>
    <row r="164" spans="1:13" x14ac:dyDescent="0.35">
      <c r="A164">
        <v>320</v>
      </c>
      <c r="B164" t="s">
        <v>906</v>
      </c>
      <c r="C164" t="s">
        <v>907</v>
      </c>
      <c r="D164">
        <v>4</v>
      </c>
      <c r="E164">
        <v>0</v>
      </c>
      <c r="F164">
        <v>1488855529</v>
      </c>
      <c r="G164">
        <v>0</v>
      </c>
      <c r="H164">
        <v>0</v>
      </c>
      <c r="I164">
        <v>-10</v>
      </c>
      <c r="J164">
        <v>0</v>
      </c>
      <c r="K164">
        <v>0</v>
      </c>
      <c r="L164">
        <v>0</v>
      </c>
      <c r="M164">
        <v>-10</v>
      </c>
    </row>
    <row r="165" spans="1:13" x14ac:dyDescent="0.35">
      <c r="A165">
        <v>218</v>
      </c>
      <c r="B165" t="s">
        <v>368</v>
      </c>
      <c r="C165" t="s">
        <v>369</v>
      </c>
      <c r="D165">
        <v>4</v>
      </c>
      <c r="E165">
        <v>0</v>
      </c>
      <c r="F165">
        <v>1466225102</v>
      </c>
      <c r="G165">
        <v>0</v>
      </c>
      <c r="H165">
        <v>0</v>
      </c>
      <c r="I165">
        <v>-10</v>
      </c>
      <c r="J165">
        <v>0</v>
      </c>
      <c r="K165">
        <v>0</v>
      </c>
      <c r="L165">
        <v>0</v>
      </c>
      <c r="M165">
        <v>-10</v>
      </c>
    </row>
    <row r="166" spans="1:13" x14ac:dyDescent="0.35">
      <c r="A166">
        <v>180</v>
      </c>
      <c r="B166" t="s">
        <v>425</v>
      </c>
      <c r="C166" t="s">
        <v>426</v>
      </c>
      <c r="D166">
        <v>4</v>
      </c>
      <c r="E166">
        <v>0</v>
      </c>
      <c r="F166">
        <v>1460463034</v>
      </c>
      <c r="G166">
        <v>0</v>
      </c>
      <c r="H166">
        <v>0</v>
      </c>
      <c r="I166">
        <v>-10</v>
      </c>
      <c r="J166">
        <v>0</v>
      </c>
      <c r="K166">
        <v>0</v>
      </c>
      <c r="L166">
        <v>0</v>
      </c>
      <c r="M166">
        <v>-10</v>
      </c>
    </row>
    <row r="167" spans="1:13" x14ac:dyDescent="0.35">
      <c r="A167">
        <v>96</v>
      </c>
      <c r="B167" t="s">
        <v>290</v>
      </c>
      <c r="C167" t="s">
        <v>291</v>
      </c>
      <c r="D167">
        <v>4</v>
      </c>
      <c r="E167">
        <v>0</v>
      </c>
      <c r="F167">
        <v>1305591117</v>
      </c>
      <c r="G167">
        <v>0</v>
      </c>
      <c r="H167">
        <v>0</v>
      </c>
      <c r="I167">
        <v>-10</v>
      </c>
      <c r="J167">
        <v>0</v>
      </c>
      <c r="K167">
        <v>0</v>
      </c>
      <c r="L167">
        <v>0</v>
      </c>
      <c r="M167">
        <v>-10</v>
      </c>
    </row>
    <row r="168" spans="1:13" x14ac:dyDescent="0.35">
      <c r="A168">
        <v>263</v>
      </c>
      <c r="B168" t="s">
        <v>430</v>
      </c>
      <c r="C168" t="s">
        <v>596</v>
      </c>
      <c r="D168">
        <v>4</v>
      </c>
      <c r="E168">
        <v>0</v>
      </c>
      <c r="F168">
        <v>1279189351</v>
      </c>
      <c r="G168">
        <v>0</v>
      </c>
      <c r="H168">
        <v>0</v>
      </c>
      <c r="I168">
        <v>-10</v>
      </c>
      <c r="J168">
        <v>0</v>
      </c>
      <c r="K168">
        <v>0</v>
      </c>
      <c r="L168">
        <v>0</v>
      </c>
      <c r="M168">
        <v>-10</v>
      </c>
    </row>
    <row r="169" spans="1:13" x14ac:dyDescent="0.35">
      <c r="A169">
        <v>306</v>
      </c>
      <c r="B169" t="s">
        <v>443</v>
      </c>
      <c r="C169" t="s">
        <v>880</v>
      </c>
      <c r="D169">
        <v>4</v>
      </c>
      <c r="E169">
        <v>0</v>
      </c>
      <c r="F169">
        <v>1238936408</v>
      </c>
      <c r="G169">
        <v>0</v>
      </c>
      <c r="H169">
        <v>0</v>
      </c>
      <c r="I169">
        <v>-10</v>
      </c>
      <c r="J169">
        <v>0</v>
      </c>
      <c r="K169">
        <v>0</v>
      </c>
      <c r="L169">
        <v>0</v>
      </c>
      <c r="M169">
        <v>-10</v>
      </c>
    </row>
    <row r="170" spans="1:13" x14ac:dyDescent="0.35">
      <c r="A170">
        <v>121</v>
      </c>
      <c r="B170" t="s">
        <v>207</v>
      </c>
      <c r="C170" t="s">
        <v>343</v>
      </c>
      <c r="D170">
        <v>4</v>
      </c>
      <c r="E170">
        <v>0</v>
      </c>
      <c r="F170">
        <v>1148553293</v>
      </c>
      <c r="G170">
        <v>0</v>
      </c>
      <c r="H170">
        <v>-1</v>
      </c>
      <c r="I170">
        <v>-10</v>
      </c>
      <c r="J170">
        <v>0</v>
      </c>
      <c r="K170">
        <v>0</v>
      </c>
      <c r="L170">
        <v>0</v>
      </c>
      <c r="M170">
        <v>-10</v>
      </c>
    </row>
    <row r="171" spans="1:13" x14ac:dyDescent="0.35">
      <c r="A171">
        <v>212</v>
      </c>
      <c r="B171" t="s">
        <v>386</v>
      </c>
      <c r="C171" t="s">
        <v>387</v>
      </c>
      <c r="D171">
        <v>4</v>
      </c>
      <c r="E171">
        <v>0</v>
      </c>
      <c r="F171">
        <v>1148003909</v>
      </c>
      <c r="G171">
        <v>0</v>
      </c>
      <c r="H171">
        <v>-1</v>
      </c>
      <c r="I171">
        <v>-10</v>
      </c>
      <c r="J171">
        <v>0</v>
      </c>
      <c r="K171">
        <v>0</v>
      </c>
      <c r="L171">
        <v>0</v>
      </c>
      <c r="M171">
        <v>-10</v>
      </c>
    </row>
    <row r="172" spans="1:13" x14ac:dyDescent="0.35">
      <c r="A172">
        <v>21</v>
      </c>
      <c r="B172" t="s">
        <v>481</v>
      </c>
      <c r="C172" t="s">
        <v>105</v>
      </c>
      <c r="D172">
        <v>4</v>
      </c>
      <c r="E172">
        <v>0</v>
      </c>
      <c r="F172">
        <v>1063540834</v>
      </c>
      <c r="G172">
        <v>0</v>
      </c>
      <c r="H172">
        <v>0</v>
      </c>
      <c r="I172">
        <v>-10</v>
      </c>
      <c r="J172">
        <v>0</v>
      </c>
      <c r="K172">
        <v>0</v>
      </c>
      <c r="L172">
        <v>0</v>
      </c>
      <c r="M172">
        <v>-10</v>
      </c>
    </row>
    <row r="173" spans="1:13" x14ac:dyDescent="0.35">
      <c r="A173">
        <v>81</v>
      </c>
      <c r="B173" t="s">
        <v>258</v>
      </c>
      <c r="C173" t="s">
        <v>259</v>
      </c>
      <c r="D173">
        <v>4</v>
      </c>
      <c r="E173">
        <v>0</v>
      </c>
      <c r="F173">
        <v>1041228590</v>
      </c>
      <c r="G173">
        <v>0</v>
      </c>
      <c r="H173">
        <v>0</v>
      </c>
      <c r="I173">
        <v>-10</v>
      </c>
      <c r="J173">
        <v>0</v>
      </c>
      <c r="K173">
        <v>0</v>
      </c>
      <c r="L173">
        <v>0</v>
      </c>
      <c r="M173">
        <v>-10</v>
      </c>
    </row>
    <row r="174" spans="1:13" x14ac:dyDescent="0.35">
      <c r="A174">
        <v>268</v>
      </c>
      <c r="B174" t="s">
        <v>187</v>
      </c>
      <c r="C174" t="s">
        <v>188</v>
      </c>
      <c r="D174">
        <v>4</v>
      </c>
      <c r="E174">
        <v>0</v>
      </c>
      <c r="F174">
        <v>1032731066</v>
      </c>
      <c r="G174">
        <v>0</v>
      </c>
      <c r="H174">
        <v>0</v>
      </c>
      <c r="I174">
        <v>-10</v>
      </c>
      <c r="J174">
        <v>0</v>
      </c>
      <c r="K174">
        <v>0</v>
      </c>
      <c r="L174">
        <v>0</v>
      </c>
      <c r="M174">
        <v>-10</v>
      </c>
    </row>
    <row r="175" spans="1:13" x14ac:dyDescent="0.35">
      <c r="A175">
        <v>166</v>
      </c>
      <c r="B175" t="s">
        <v>307</v>
      </c>
      <c r="C175" t="s">
        <v>308</v>
      </c>
      <c r="D175">
        <v>4</v>
      </c>
      <c r="E175">
        <v>0</v>
      </c>
      <c r="F175">
        <v>854658216</v>
      </c>
      <c r="G175">
        <v>0</v>
      </c>
      <c r="H175">
        <v>0</v>
      </c>
      <c r="I175">
        <v>-10</v>
      </c>
      <c r="J175">
        <v>0</v>
      </c>
      <c r="K175">
        <v>0</v>
      </c>
      <c r="L175">
        <v>0</v>
      </c>
      <c r="M175">
        <v>-10</v>
      </c>
    </row>
    <row r="176" spans="1:13" x14ac:dyDescent="0.35">
      <c r="A176">
        <v>305</v>
      </c>
      <c r="B176" t="s">
        <v>888</v>
      </c>
      <c r="C176" t="s">
        <v>132</v>
      </c>
      <c r="D176">
        <v>4</v>
      </c>
      <c r="E176">
        <v>0</v>
      </c>
      <c r="F176">
        <v>848658156</v>
      </c>
      <c r="G176">
        <v>0</v>
      </c>
      <c r="H176">
        <v>-1</v>
      </c>
      <c r="I176">
        <v>-10</v>
      </c>
      <c r="J176">
        <v>0</v>
      </c>
      <c r="K176">
        <v>0</v>
      </c>
      <c r="L176">
        <v>0</v>
      </c>
      <c r="M176">
        <v>-10</v>
      </c>
    </row>
    <row r="177" spans="1:13" x14ac:dyDescent="0.35">
      <c r="A177">
        <v>85</v>
      </c>
      <c r="B177" t="s">
        <v>275</v>
      </c>
      <c r="C177" t="s">
        <v>319</v>
      </c>
      <c r="D177">
        <v>4</v>
      </c>
      <c r="E177">
        <v>0</v>
      </c>
      <c r="F177">
        <v>817113075</v>
      </c>
      <c r="G177">
        <v>0</v>
      </c>
      <c r="H177">
        <v>-1</v>
      </c>
      <c r="I177">
        <v>-10</v>
      </c>
      <c r="J177">
        <v>0</v>
      </c>
      <c r="K177">
        <v>0</v>
      </c>
      <c r="L177">
        <v>0</v>
      </c>
      <c r="M177">
        <v>-10</v>
      </c>
    </row>
    <row r="178" spans="1:13" x14ac:dyDescent="0.35">
      <c r="A178">
        <v>205</v>
      </c>
      <c r="B178" t="s">
        <v>243</v>
      </c>
      <c r="C178" t="s">
        <v>244</v>
      </c>
      <c r="D178">
        <v>4</v>
      </c>
      <c r="E178">
        <v>0</v>
      </c>
      <c r="F178">
        <v>700372014</v>
      </c>
      <c r="G178">
        <v>0</v>
      </c>
      <c r="H178">
        <v>-1</v>
      </c>
      <c r="I178">
        <v>-10</v>
      </c>
      <c r="J178">
        <v>0</v>
      </c>
      <c r="K178">
        <v>0</v>
      </c>
      <c r="L178">
        <v>0</v>
      </c>
      <c r="M178">
        <v>-10</v>
      </c>
    </row>
    <row r="179" spans="1:13" x14ac:dyDescent="0.35">
      <c r="A179">
        <v>174</v>
      </c>
      <c r="B179" t="s">
        <v>128</v>
      </c>
      <c r="C179" t="s">
        <v>294</v>
      </c>
      <c r="D179">
        <v>4</v>
      </c>
      <c r="E179">
        <v>0</v>
      </c>
      <c r="F179">
        <v>612255287</v>
      </c>
      <c r="G179">
        <v>0</v>
      </c>
      <c r="H179">
        <v>-1</v>
      </c>
      <c r="I179">
        <v>-10</v>
      </c>
      <c r="J179">
        <v>0</v>
      </c>
      <c r="K179">
        <v>0</v>
      </c>
      <c r="L179">
        <v>0</v>
      </c>
      <c r="M179">
        <v>-10</v>
      </c>
    </row>
    <row r="180" spans="1:13" x14ac:dyDescent="0.35">
      <c r="A180">
        <v>308</v>
      </c>
      <c r="B180" t="s">
        <v>151</v>
      </c>
      <c r="C180" t="s">
        <v>881</v>
      </c>
      <c r="D180">
        <v>4</v>
      </c>
      <c r="E180">
        <v>0</v>
      </c>
      <c r="F180">
        <v>594697208</v>
      </c>
      <c r="G180">
        <v>0</v>
      </c>
      <c r="H180">
        <v>0</v>
      </c>
      <c r="I180">
        <v>-10</v>
      </c>
      <c r="J180">
        <v>0</v>
      </c>
      <c r="K180">
        <v>0</v>
      </c>
      <c r="L180">
        <v>0</v>
      </c>
      <c r="M180">
        <v>-10</v>
      </c>
    </row>
    <row r="181" spans="1:13" x14ac:dyDescent="0.35">
      <c r="A181">
        <v>288</v>
      </c>
      <c r="B181" t="s">
        <v>895</v>
      </c>
      <c r="C181" t="s">
        <v>896</v>
      </c>
      <c r="D181">
        <v>4</v>
      </c>
      <c r="E181">
        <v>0</v>
      </c>
      <c r="F181">
        <v>594273052</v>
      </c>
      <c r="G181">
        <v>0</v>
      </c>
      <c r="H181">
        <v>0</v>
      </c>
      <c r="I181">
        <v>-10</v>
      </c>
      <c r="J181">
        <v>0</v>
      </c>
      <c r="K181">
        <v>0</v>
      </c>
      <c r="L181">
        <v>0</v>
      </c>
      <c r="M181">
        <v>-10</v>
      </c>
    </row>
    <row r="182" spans="1:13" x14ac:dyDescent="0.35">
      <c r="A182">
        <v>257</v>
      </c>
      <c r="B182" t="s">
        <v>556</v>
      </c>
      <c r="C182" t="s">
        <v>294</v>
      </c>
      <c r="D182">
        <v>4</v>
      </c>
      <c r="E182">
        <v>0</v>
      </c>
      <c r="F182">
        <v>558200730</v>
      </c>
      <c r="G182">
        <v>0</v>
      </c>
      <c r="H182">
        <v>0</v>
      </c>
      <c r="I182">
        <v>-10</v>
      </c>
      <c r="J182">
        <v>0</v>
      </c>
      <c r="K182">
        <v>0</v>
      </c>
      <c r="L182">
        <v>0</v>
      </c>
      <c r="M182">
        <v>-10</v>
      </c>
    </row>
    <row r="183" spans="1:13" x14ac:dyDescent="0.35">
      <c r="A183">
        <v>151</v>
      </c>
      <c r="B183" t="s">
        <v>415</v>
      </c>
      <c r="C183" t="s">
        <v>416</v>
      </c>
      <c r="D183">
        <v>4</v>
      </c>
      <c r="E183">
        <v>0</v>
      </c>
      <c r="F183">
        <v>177411397</v>
      </c>
      <c r="G183">
        <v>0</v>
      </c>
      <c r="H183">
        <v>0</v>
      </c>
      <c r="I183">
        <v>-10</v>
      </c>
      <c r="J183">
        <v>0</v>
      </c>
      <c r="K183">
        <v>0</v>
      </c>
      <c r="L183">
        <v>0</v>
      </c>
      <c r="M183">
        <v>-10</v>
      </c>
    </row>
    <row r="184" spans="1:13" x14ac:dyDescent="0.35">
      <c r="A184">
        <v>190</v>
      </c>
      <c r="B184" t="s">
        <v>652</v>
      </c>
      <c r="C184" t="s">
        <v>653</v>
      </c>
      <c r="D184">
        <v>4</v>
      </c>
      <c r="E184">
        <v>0</v>
      </c>
      <c r="F184">
        <v>171021092</v>
      </c>
      <c r="G184">
        <v>0</v>
      </c>
      <c r="H184">
        <v>0</v>
      </c>
      <c r="I184">
        <v>-10</v>
      </c>
      <c r="J184">
        <v>0</v>
      </c>
      <c r="K184">
        <v>0</v>
      </c>
      <c r="L184">
        <v>0</v>
      </c>
      <c r="M184">
        <v>-10</v>
      </c>
    </row>
    <row r="185" spans="1:13" x14ac:dyDescent="0.35">
      <c r="A185">
        <v>133</v>
      </c>
      <c r="B185" t="s">
        <v>378</v>
      </c>
      <c r="C185" t="s">
        <v>379</v>
      </c>
      <c r="D185">
        <v>4</v>
      </c>
      <c r="E185">
        <v>0</v>
      </c>
      <c r="F185">
        <v>78599706</v>
      </c>
      <c r="G185">
        <v>0</v>
      </c>
      <c r="H185">
        <v>-1</v>
      </c>
      <c r="I185">
        <v>-10</v>
      </c>
      <c r="J185">
        <v>0</v>
      </c>
      <c r="K185">
        <v>0</v>
      </c>
      <c r="L185">
        <v>0</v>
      </c>
      <c r="M185">
        <v>-10</v>
      </c>
    </row>
    <row r="186" spans="1:13" x14ac:dyDescent="0.35">
      <c r="A186">
        <v>187</v>
      </c>
      <c r="B186" t="s">
        <v>643</v>
      </c>
      <c r="C186" t="s">
        <v>429</v>
      </c>
      <c r="D186">
        <v>4</v>
      </c>
      <c r="E186">
        <v>0</v>
      </c>
      <c r="F186">
        <v>12199060</v>
      </c>
      <c r="G186">
        <v>0</v>
      </c>
      <c r="H186">
        <v>0</v>
      </c>
      <c r="I186">
        <v>-10</v>
      </c>
      <c r="J186">
        <v>0</v>
      </c>
      <c r="K186">
        <v>0</v>
      </c>
      <c r="L186">
        <v>0</v>
      </c>
      <c r="M186">
        <v>-10</v>
      </c>
    </row>
    <row r="187" spans="1:13" x14ac:dyDescent="0.35">
      <c r="A187">
        <v>318</v>
      </c>
      <c r="B187" t="s">
        <v>110</v>
      </c>
      <c r="C187" t="s">
        <v>903</v>
      </c>
      <c r="D187">
        <v>4</v>
      </c>
      <c r="E187">
        <v>0.75</v>
      </c>
      <c r="F187">
        <v>2044367841</v>
      </c>
      <c r="G187">
        <v>0</v>
      </c>
      <c r="H187">
        <v>0</v>
      </c>
      <c r="J187">
        <v>3</v>
      </c>
      <c r="K187">
        <v>0</v>
      </c>
      <c r="L187">
        <v>3</v>
      </c>
    </row>
    <row r="188" spans="1:13" x14ac:dyDescent="0.35">
      <c r="A188">
        <v>319</v>
      </c>
      <c r="B188" t="s">
        <v>904</v>
      </c>
      <c r="C188" t="s">
        <v>905</v>
      </c>
      <c r="D188">
        <v>4</v>
      </c>
      <c r="E188">
        <v>0.25</v>
      </c>
      <c r="F188">
        <v>1288057386</v>
      </c>
      <c r="G188">
        <v>0</v>
      </c>
      <c r="H188">
        <v>0</v>
      </c>
      <c r="J188">
        <v>1</v>
      </c>
      <c r="K188">
        <v>0</v>
      </c>
      <c r="L188">
        <v>1</v>
      </c>
    </row>
  </sheetData>
  <pageMargins left="0.7" right="0.7" top="0.75" bottom="0.75" header="0.3" footer="0.3"/>
  <tableParts count="1">
    <tablePart r:id="rId1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BACCE-B540-4205-B77C-FA25EC27ECF1}">
  <sheetPr codeName="Sheet34"/>
  <dimension ref="A1:C3"/>
  <sheetViews>
    <sheetView workbookViewId="0"/>
  </sheetViews>
  <sheetFormatPr defaultRowHeight="14.5" x14ac:dyDescent="0.35"/>
  <cols>
    <col min="1" max="1" width="9.26953125" style="76" bestFit="1" customWidth="1"/>
    <col min="2" max="2" width="13.453125" bestFit="1" customWidth="1"/>
    <col min="3" max="3" width="9" bestFit="1" customWidth="1"/>
  </cols>
  <sheetData>
    <row r="1" spans="1:3" x14ac:dyDescent="0.35">
      <c r="A1" s="76" t="s">
        <v>795</v>
      </c>
      <c r="B1" t="s">
        <v>796</v>
      </c>
      <c r="C1" t="s">
        <v>9</v>
      </c>
    </row>
    <row r="2" spans="1:3" x14ac:dyDescent="0.35">
      <c r="A2" s="76">
        <v>0.43348599999999998</v>
      </c>
      <c r="B2">
        <v>109</v>
      </c>
      <c r="C2" t="s">
        <v>90</v>
      </c>
    </row>
    <row r="3" spans="1:3" x14ac:dyDescent="0.35">
      <c r="A3" s="76">
        <v>0.33219100000000001</v>
      </c>
      <c r="B3">
        <v>73</v>
      </c>
      <c r="C3" t="s">
        <v>83</v>
      </c>
    </row>
  </sheetData>
  <pageMargins left="0.7" right="0.7" top="0.75" bottom="0.75" header="0.3" footer="0.3"/>
  <tableParts count="1">
    <tablePart r:id="rId1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A9580-8B6F-4C8C-824F-582D7ACFFBD7}">
  <sheetPr codeName="Sheet35"/>
  <dimension ref="A1:C3"/>
  <sheetViews>
    <sheetView workbookViewId="0"/>
  </sheetViews>
  <sheetFormatPr defaultRowHeight="14.5" x14ac:dyDescent="0.35"/>
  <cols>
    <col min="1" max="1" width="9.26953125" style="76" bestFit="1" customWidth="1"/>
    <col min="2" max="2" width="13.453125" bestFit="1" customWidth="1"/>
    <col min="3" max="3" width="9.26953125" bestFit="1" customWidth="1"/>
  </cols>
  <sheetData>
    <row r="1" spans="1:3" x14ac:dyDescent="0.35">
      <c r="A1" s="76" t="s">
        <v>795</v>
      </c>
      <c r="B1" t="s">
        <v>796</v>
      </c>
      <c r="C1" t="s">
        <v>8</v>
      </c>
    </row>
    <row r="2" spans="1:3" x14ac:dyDescent="0.35">
      <c r="A2" s="76">
        <v>0.42635600000000001</v>
      </c>
      <c r="B2">
        <v>129</v>
      </c>
      <c r="C2" t="s">
        <v>84</v>
      </c>
    </row>
    <row r="3" spans="1:3" x14ac:dyDescent="0.35">
      <c r="A3" s="76">
        <v>0.3125</v>
      </c>
      <c r="B3">
        <v>56</v>
      </c>
      <c r="C3" t="s">
        <v>82</v>
      </c>
    </row>
  </sheetData>
  <pageMargins left="0.7" right="0.7" top="0.75" bottom="0.75" header="0.3" footer="0.3"/>
  <tableParts count="1">
    <tablePart r:id="rId1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AB963-BB0C-47F4-B004-D10B878C478B}">
  <sheetPr codeName="Sheet36"/>
  <dimension ref="A1:K19"/>
  <sheetViews>
    <sheetView workbookViewId="0"/>
  </sheetViews>
  <sheetFormatPr defaultRowHeight="14.5" outlineLevelCol="1" x14ac:dyDescent="0.35"/>
  <cols>
    <col min="1" max="1" width="8.81640625" bestFit="1" customWidth="1"/>
    <col min="2" max="2" width="10" hidden="1" customWidth="1" outlineLevel="1"/>
    <col min="3" max="3" width="15.26953125" bestFit="1" customWidth="1" collapsed="1"/>
    <col min="4" max="4" width="11.81640625" style="91" bestFit="1" customWidth="1"/>
    <col min="5" max="5" width="15.54296875" style="91" bestFit="1" customWidth="1"/>
    <col min="6" max="6" width="7.26953125" bestFit="1" customWidth="1"/>
    <col min="7" max="7" width="8.26953125" bestFit="1" customWidth="1"/>
    <col min="8" max="8" width="8.54296875" bestFit="1" customWidth="1"/>
    <col min="9" max="9" width="14.26953125" bestFit="1" customWidth="1"/>
    <col min="10" max="10" width="12.7265625" style="90" bestFit="1" customWidth="1"/>
    <col min="11" max="11" width="36.1796875" bestFit="1" customWidth="1"/>
  </cols>
  <sheetData>
    <row r="1" spans="1:11" x14ac:dyDescent="0.35">
      <c r="A1" t="s">
        <v>803</v>
      </c>
      <c r="B1" t="s">
        <v>72</v>
      </c>
      <c r="C1" t="s">
        <v>659</v>
      </c>
      <c r="D1" s="91" t="s">
        <v>804</v>
      </c>
      <c r="E1" s="91" t="s">
        <v>805</v>
      </c>
      <c r="F1" t="s">
        <v>806</v>
      </c>
      <c r="G1" t="s">
        <v>807</v>
      </c>
      <c r="H1" t="s">
        <v>808</v>
      </c>
      <c r="I1" t="s">
        <v>809</v>
      </c>
      <c r="J1" s="90" t="s">
        <v>810</v>
      </c>
      <c r="K1" t="s">
        <v>662</v>
      </c>
    </row>
    <row r="2" spans="1:11" x14ac:dyDescent="0.35">
      <c r="A2">
        <v>172</v>
      </c>
      <c r="B2">
        <v>7</v>
      </c>
      <c r="C2" t="s">
        <v>687</v>
      </c>
      <c r="D2" s="91">
        <v>15718</v>
      </c>
      <c r="E2" s="91">
        <v>12465</v>
      </c>
      <c r="F2">
        <v>112</v>
      </c>
      <c r="G2">
        <v>4</v>
      </c>
      <c r="H2">
        <v>56</v>
      </c>
      <c r="I2">
        <v>456</v>
      </c>
      <c r="J2" s="90">
        <v>1.2609707180104293</v>
      </c>
      <c r="K2" t="s">
        <v>690</v>
      </c>
    </row>
    <row r="3" spans="1:11" x14ac:dyDescent="0.35">
      <c r="A3">
        <v>173</v>
      </c>
      <c r="B3">
        <v>11</v>
      </c>
      <c r="C3" t="s">
        <v>703</v>
      </c>
      <c r="D3" s="91">
        <v>14886</v>
      </c>
      <c r="E3" s="91">
        <v>13381</v>
      </c>
      <c r="F3">
        <v>107</v>
      </c>
      <c r="G3">
        <v>3</v>
      </c>
      <c r="H3">
        <v>63</v>
      </c>
      <c r="I3">
        <v>434</v>
      </c>
      <c r="J3" s="90">
        <v>1.1124729093490771</v>
      </c>
      <c r="K3" t="s">
        <v>706</v>
      </c>
    </row>
    <row r="4" spans="1:11" x14ac:dyDescent="0.35">
      <c r="A4">
        <v>173</v>
      </c>
      <c r="B4">
        <v>6</v>
      </c>
      <c r="C4" t="s">
        <v>683</v>
      </c>
      <c r="D4" s="91">
        <v>14941</v>
      </c>
      <c r="E4" s="91">
        <v>12728</v>
      </c>
      <c r="F4">
        <v>103</v>
      </c>
      <c r="G4">
        <v>1</v>
      </c>
      <c r="H4">
        <v>69</v>
      </c>
      <c r="I4">
        <v>414</v>
      </c>
      <c r="J4" s="90">
        <v>1.1738686360779385</v>
      </c>
      <c r="K4" t="s">
        <v>686</v>
      </c>
    </row>
    <row r="5" spans="1:11" x14ac:dyDescent="0.35">
      <c r="A5">
        <v>173</v>
      </c>
      <c r="B5">
        <v>8</v>
      </c>
      <c r="C5" t="s">
        <v>691</v>
      </c>
      <c r="D5" s="91">
        <v>14785</v>
      </c>
      <c r="E5" s="91">
        <v>13562</v>
      </c>
      <c r="F5">
        <v>101</v>
      </c>
      <c r="G5">
        <v>2</v>
      </c>
      <c r="H5">
        <v>70</v>
      </c>
      <c r="I5">
        <v>408</v>
      </c>
      <c r="J5" s="90">
        <v>1.0901784397581478</v>
      </c>
      <c r="K5" t="s">
        <v>694</v>
      </c>
    </row>
    <row r="6" spans="1:11" x14ac:dyDescent="0.35">
      <c r="A6">
        <v>172</v>
      </c>
      <c r="B6">
        <v>2</v>
      </c>
      <c r="C6" t="s">
        <v>667</v>
      </c>
      <c r="D6" s="91">
        <v>14945</v>
      </c>
      <c r="E6" s="91">
        <v>13247</v>
      </c>
      <c r="F6">
        <v>100</v>
      </c>
      <c r="G6">
        <v>0</v>
      </c>
      <c r="H6">
        <v>72</v>
      </c>
      <c r="I6">
        <v>400</v>
      </c>
      <c r="J6" s="90">
        <v>1.1281799652751567</v>
      </c>
      <c r="K6" t="s">
        <v>670</v>
      </c>
    </row>
    <row r="7" spans="1:11" x14ac:dyDescent="0.35">
      <c r="A7">
        <v>173</v>
      </c>
      <c r="B7">
        <v>18</v>
      </c>
      <c r="C7" t="s">
        <v>729</v>
      </c>
      <c r="D7" s="91">
        <v>14927</v>
      </c>
      <c r="E7" s="91">
        <v>13643</v>
      </c>
      <c r="F7">
        <v>95</v>
      </c>
      <c r="G7">
        <v>3</v>
      </c>
      <c r="H7">
        <v>75</v>
      </c>
      <c r="I7">
        <v>386</v>
      </c>
      <c r="J7" s="90">
        <v>1.0941141977570916</v>
      </c>
      <c r="K7" t="s">
        <v>732</v>
      </c>
    </row>
    <row r="8" spans="1:11" x14ac:dyDescent="0.35">
      <c r="A8">
        <v>172</v>
      </c>
      <c r="B8">
        <v>12</v>
      </c>
      <c r="C8" t="s">
        <v>707</v>
      </c>
      <c r="D8" s="91">
        <v>14326</v>
      </c>
      <c r="E8" s="91">
        <v>13806</v>
      </c>
      <c r="F8">
        <v>94</v>
      </c>
      <c r="G8">
        <v>0</v>
      </c>
      <c r="H8">
        <v>78</v>
      </c>
      <c r="I8">
        <v>376</v>
      </c>
      <c r="J8" s="90">
        <v>1.0376647834274952</v>
      </c>
      <c r="K8" t="s">
        <v>710</v>
      </c>
    </row>
    <row r="9" spans="1:11" x14ac:dyDescent="0.35">
      <c r="A9">
        <v>172</v>
      </c>
      <c r="B9">
        <v>3</v>
      </c>
      <c r="C9" t="s">
        <v>671</v>
      </c>
      <c r="D9" s="91">
        <v>14331</v>
      </c>
      <c r="E9" s="91">
        <v>14455</v>
      </c>
      <c r="F9">
        <v>92</v>
      </c>
      <c r="G9">
        <v>1</v>
      </c>
      <c r="H9">
        <v>79</v>
      </c>
      <c r="I9">
        <v>370</v>
      </c>
      <c r="J9" s="90">
        <v>0.99142165340712551</v>
      </c>
      <c r="K9" t="s">
        <v>674</v>
      </c>
    </row>
    <row r="10" spans="1:11" x14ac:dyDescent="0.35">
      <c r="A10">
        <v>172</v>
      </c>
      <c r="B10">
        <v>13</v>
      </c>
      <c r="C10" t="s">
        <v>711</v>
      </c>
      <c r="D10" s="91">
        <v>14641</v>
      </c>
      <c r="E10" s="91">
        <v>13933</v>
      </c>
      <c r="F10">
        <v>89</v>
      </c>
      <c r="G10">
        <v>1</v>
      </c>
      <c r="H10">
        <v>82</v>
      </c>
      <c r="I10">
        <v>358</v>
      </c>
      <c r="J10" s="90">
        <v>1.0508146127897797</v>
      </c>
      <c r="K10" t="s">
        <v>714</v>
      </c>
    </row>
    <row r="11" spans="1:11" x14ac:dyDescent="0.35">
      <c r="A11">
        <v>173</v>
      </c>
      <c r="B11">
        <v>16</v>
      </c>
      <c r="C11" t="s">
        <v>722</v>
      </c>
      <c r="D11" s="91">
        <v>14562</v>
      </c>
      <c r="E11" s="91">
        <v>13928</v>
      </c>
      <c r="F11">
        <v>89</v>
      </c>
      <c r="G11">
        <v>0</v>
      </c>
      <c r="H11">
        <v>84</v>
      </c>
      <c r="I11">
        <v>356</v>
      </c>
      <c r="J11" s="90">
        <v>1.0455198161975876</v>
      </c>
      <c r="K11" t="s">
        <v>725</v>
      </c>
    </row>
    <row r="12" spans="1:11" x14ac:dyDescent="0.35">
      <c r="A12">
        <v>172</v>
      </c>
      <c r="B12">
        <v>1</v>
      </c>
      <c r="C12" t="s">
        <v>663</v>
      </c>
      <c r="D12" s="91">
        <v>15462</v>
      </c>
      <c r="E12" s="91">
        <v>14164</v>
      </c>
      <c r="F12">
        <v>88</v>
      </c>
      <c r="G12">
        <v>2</v>
      </c>
      <c r="H12">
        <v>82</v>
      </c>
      <c r="I12">
        <v>356</v>
      </c>
      <c r="J12" s="90">
        <v>1.0916407794408358</v>
      </c>
      <c r="K12" t="s">
        <v>666</v>
      </c>
    </row>
    <row r="13" spans="1:11" x14ac:dyDescent="0.35">
      <c r="A13">
        <v>173</v>
      </c>
      <c r="B13">
        <v>5</v>
      </c>
      <c r="C13" t="s">
        <v>679</v>
      </c>
      <c r="D13" s="91">
        <v>14629</v>
      </c>
      <c r="E13" s="91">
        <v>16051</v>
      </c>
      <c r="F13">
        <v>79</v>
      </c>
      <c r="G13">
        <v>0</v>
      </c>
      <c r="H13">
        <v>94</v>
      </c>
      <c r="I13">
        <v>316</v>
      </c>
      <c r="J13" s="90">
        <v>0.9114073889477291</v>
      </c>
      <c r="K13" t="s">
        <v>682</v>
      </c>
    </row>
    <row r="14" spans="1:11" x14ac:dyDescent="0.35">
      <c r="A14">
        <v>172</v>
      </c>
      <c r="B14">
        <v>4</v>
      </c>
      <c r="C14" t="s">
        <v>675</v>
      </c>
      <c r="D14" s="91">
        <v>12595</v>
      </c>
      <c r="E14" s="91">
        <v>13904</v>
      </c>
      <c r="F14">
        <v>78</v>
      </c>
      <c r="G14">
        <v>1</v>
      </c>
      <c r="H14">
        <v>93</v>
      </c>
      <c r="I14">
        <v>314</v>
      </c>
      <c r="J14" s="90">
        <v>0.90585443037974689</v>
      </c>
      <c r="K14" t="s">
        <v>678</v>
      </c>
    </row>
    <row r="15" spans="1:11" x14ac:dyDescent="0.35">
      <c r="A15">
        <v>172</v>
      </c>
      <c r="B15">
        <v>14</v>
      </c>
      <c r="C15" t="s">
        <v>715</v>
      </c>
      <c r="D15" s="91">
        <v>13461</v>
      </c>
      <c r="E15" s="91">
        <v>14634</v>
      </c>
      <c r="F15">
        <v>76</v>
      </c>
      <c r="G15">
        <v>2</v>
      </c>
      <c r="H15">
        <v>94</v>
      </c>
      <c r="I15">
        <v>308</v>
      </c>
      <c r="J15" s="90">
        <v>0.9198441984419844</v>
      </c>
      <c r="K15" t="s">
        <v>718</v>
      </c>
    </row>
    <row r="16" spans="1:11" x14ac:dyDescent="0.35">
      <c r="A16">
        <v>172</v>
      </c>
      <c r="B16">
        <v>10</v>
      </c>
      <c r="C16" t="s">
        <v>699</v>
      </c>
      <c r="D16" s="91">
        <v>13299</v>
      </c>
      <c r="E16" s="91">
        <v>15438</v>
      </c>
      <c r="F16">
        <v>69</v>
      </c>
      <c r="G16">
        <v>1</v>
      </c>
      <c r="H16">
        <v>102</v>
      </c>
      <c r="I16">
        <v>278</v>
      </c>
      <c r="J16" s="90">
        <v>0.86144578313253017</v>
      </c>
      <c r="K16" t="s">
        <v>702</v>
      </c>
    </row>
    <row r="17" spans="1:11" x14ac:dyDescent="0.35">
      <c r="A17">
        <v>172</v>
      </c>
      <c r="B17">
        <v>15</v>
      </c>
      <c r="C17" t="s">
        <v>719</v>
      </c>
      <c r="D17" s="91">
        <v>13627</v>
      </c>
      <c r="E17" s="91">
        <v>15604</v>
      </c>
      <c r="F17">
        <v>61</v>
      </c>
      <c r="G17">
        <v>0</v>
      </c>
      <c r="H17">
        <v>111</v>
      </c>
      <c r="I17">
        <v>244</v>
      </c>
      <c r="J17" s="90">
        <v>0.87330171750833119</v>
      </c>
      <c r="K17" t="s">
        <v>721</v>
      </c>
    </row>
    <row r="18" spans="1:11" x14ac:dyDescent="0.35">
      <c r="A18">
        <v>173</v>
      </c>
      <c r="B18">
        <v>9</v>
      </c>
      <c r="C18" t="s">
        <v>695</v>
      </c>
      <c r="D18" s="91">
        <v>12531</v>
      </c>
      <c r="E18" s="91">
        <v>15131</v>
      </c>
      <c r="F18">
        <v>59</v>
      </c>
      <c r="G18">
        <v>1</v>
      </c>
      <c r="H18">
        <v>113</v>
      </c>
      <c r="I18">
        <v>238</v>
      </c>
      <c r="J18" s="90">
        <v>0.82816733857643254</v>
      </c>
      <c r="K18" t="s">
        <v>698</v>
      </c>
    </row>
    <row r="19" spans="1:11" x14ac:dyDescent="0.35">
      <c r="A19">
        <v>173</v>
      </c>
      <c r="B19">
        <v>17</v>
      </c>
      <c r="C19" t="s">
        <v>726</v>
      </c>
      <c r="D19" s="91">
        <v>12631</v>
      </c>
      <c r="E19" s="91">
        <v>16223</v>
      </c>
      <c r="F19">
        <v>48</v>
      </c>
      <c r="G19">
        <v>2</v>
      </c>
      <c r="H19">
        <v>123</v>
      </c>
      <c r="I19">
        <v>196</v>
      </c>
      <c r="J19" s="90">
        <v>0.77858595820748322</v>
      </c>
      <c r="K19" t="s">
        <v>728</v>
      </c>
    </row>
  </sheetData>
  <pageMargins left="0.7" right="0.7" top="0.75" bottom="0.75" header="0.3" footer="0.3"/>
  <tableParts count="1">
    <tablePart r:id="rId1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18E32-5908-4169-A141-2D50CF4A7E5D}">
  <sheetPr codeName="Sheet361"/>
  <dimension ref="A1:H2"/>
  <sheetViews>
    <sheetView workbookViewId="0"/>
  </sheetViews>
  <sheetFormatPr defaultRowHeight="14.5" x14ac:dyDescent="0.35"/>
  <cols>
    <col min="1" max="1" width="10.26953125" bestFit="1" customWidth="1"/>
    <col min="2" max="2" width="11.7265625" bestFit="1" customWidth="1"/>
    <col min="3" max="3" width="10.7265625" bestFit="1" customWidth="1"/>
    <col min="4" max="4" width="12.81640625" bestFit="1" customWidth="1"/>
    <col min="5" max="5" width="23.81640625" bestFit="1" customWidth="1"/>
    <col min="6" max="6" width="18.7265625" bestFit="1" customWidth="1"/>
    <col min="7" max="7" width="13.1796875" bestFit="1" customWidth="1"/>
    <col min="8" max="8" width="17.453125" bestFit="1" customWidth="1"/>
  </cols>
  <sheetData>
    <row r="1" spans="1:8" x14ac:dyDescent="0.35">
      <c r="A1" t="s">
        <v>42</v>
      </c>
      <c r="B1" t="s">
        <v>49</v>
      </c>
      <c r="C1" t="s">
        <v>4</v>
      </c>
      <c r="D1" t="s">
        <v>655</v>
      </c>
      <c r="E1" t="s">
        <v>50</v>
      </c>
      <c r="F1" t="s">
        <v>632</v>
      </c>
      <c r="G1" t="s">
        <v>54</v>
      </c>
      <c r="H1" t="s">
        <v>801</v>
      </c>
    </row>
    <row r="2" spans="1:8" x14ac:dyDescent="0.35">
      <c r="A2">
        <v>316</v>
      </c>
      <c r="B2" t="s">
        <v>861</v>
      </c>
      <c r="C2" t="s">
        <v>862</v>
      </c>
      <c r="D2">
        <v>0</v>
      </c>
      <c r="E2">
        <v>4</v>
      </c>
      <c r="F2">
        <v>159</v>
      </c>
      <c r="G2" t="b">
        <v>1</v>
      </c>
      <c r="H2">
        <v>9</v>
      </c>
    </row>
  </sheetData>
  <pageMargins left="0.7" right="0.7" top="0.75" bottom="0.75" header="0.3" footer="0.3"/>
  <tableParts count="1">
    <tablePart r:id="rId1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C9F132-4F75-4234-96EF-4C09D4A9D180}">
  <sheetPr codeName="Sheet37"/>
  <dimension ref="A1:D19"/>
  <sheetViews>
    <sheetView workbookViewId="0"/>
  </sheetViews>
  <sheetFormatPr defaultRowHeight="14.5" x14ac:dyDescent="0.35"/>
  <cols>
    <col min="2" max="2" width="26.54296875" customWidth="1"/>
    <col min="3" max="3" width="19.26953125" customWidth="1"/>
    <col min="4" max="4" width="18" customWidth="1"/>
  </cols>
  <sheetData>
    <row r="1" spans="1:4" s="1" customFormat="1" x14ac:dyDescent="0.35">
      <c r="A1" s="117" t="s">
        <v>72</v>
      </c>
      <c r="B1" s="117" t="s">
        <v>659</v>
      </c>
      <c r="C1" s="117" t="s">
        <v>660</v>
      </c>
      <c r="D1" s="117" t="s">
        <v>661</v>
      </c>
    </row>
    <row r="2" spans="1:4" x14ac:dyDescent="0.35">
      <c r="A2" s="116">
        <v>1</v>
      </c>
      <c r="B2" s="118" t="s">
        <v>663</v>
      </c>
      <c r="C2" s="118" t="s">
        <v>664</v>
      </c>
      <c r="D2" s="118" t="s">
        <v>665</v>
      </c>
    </row>
    <row r="3" spans="1:4" x14ac:dyDescent="0.35">
      <c r="A3" s="116">
        <v>2</v>
      </c>
      <c r="B3" s="118" t="s">
        <v>667</v>
      </c>
      <c r="C3" s="118" t="s">
        <v>668</v>
      </c>
      <c r="D3" s="118" t="s">
        <v>669</v>
      </c>
    </row>
    <row r="4" spans="1:4" x14ac:dyDescent="0.35">
      <c r="A4" s="116">
        <v>3</v>
      </c>
      <c r="B4" s="118" t="s">
        <v>671</v>
      </c>
      <c r="C4" s="118" t="s">
        <v>672</v>
      </c>
      <c r="D4" s="118" t="s">
        <v>673</v>
      </c>
    </row>
    <row r="5" spans="1:4" x14ac:dyDescent="0.35">
      <c r="A5" s="116">
        <v>4</v>
      </c>
      <c r="B5" s="118" t="s">
        <v>675</v>
      </c>
      <c r="C5" s="118" t="s">
        <v>676</v>
      </c>
      <c r="D5" s="118" t="s">
        <v>677</v>
      </c>
    </row>
    <row r="6" spans="1:4" x14ac:dyDescent="0.35">
      <c r="A6" s="116">
        <v>5</v>
      </c>
      <c r="B6" s="118" t="s">
        <v>679</v>
      </c>
      <c r="C6" s="118" t="s">
        <v>680</v>
      </c>
      <c r="D6" s="118" t="s">
        <v>681</v>
      </c>
    </row>
    <row r="7" spans="1:4" x14ac:dyDescent="0.35">
      <c r="A7" s="116">
        <v>6</v>
      </c>
      <c r="B7" s="118" t="s">
        <v>683</v>
      </c>
      <c r="C7" s="118" t="s">
        <v>684</v>
      </c>
      <c r="D7" s="118" t="s">
        <v>685</v>
      </c>
    </row>
    <row r="8" spans="1:4" x14ac:dyDescent="0.35">
      <c r="A8" s="116">
        <v>7</v>
      </c>
      <c r="B8" s="118" t="s">
        <v>687</v>
      </c>
      <c r="C8" s="118" t="s">
        <v>688</v>
      </c>
      <c r="D8" s="118" t="s">
        <v>689</v>
      </c>
    </row>
    <row r="9" spans="1:4" x14ac:dyDescent="0.35">
      <c r="A9" s="116">
        <v>8</v>
      </c>
      <c r="B9" s="118" t="s">
        <v>691</v>
      </c>
      <c r="C9" s="118" t="s">
        <v>692</v>
      </c>
      <c r="D9" s="118" t="s">
        <v>693</v>
      </c>
    </row>
    <row r="10" spans="1:4" x14ac:dyDescent="0.35">
      <c r="A10" s="116">
        <v>9</v>
      </c>
      <c r="B10" s="118" t="s">
        <v>695</v>
      </c>
      <c r="C10" s="118" t="s">
        <v>696</v>
      </c>
      <c r="D10" s="118" t="s">
        <v>697</v>
      </c>
    </row>
    <row r="11" spans="1:4" x14ac:dyDescent="0.35">
      <c r="A11" s="116">
        <v>10</v>
      </c>
      <c r="B11" s="118" t="s">
        <v>699</v>
      </c>
      <c r="C11" s="118" t="s">
        <v>700</v>
      </c>
      <c r="D11" s="118" t="s">
        <v>701</v>
      </c>
    </row>
    <row r="12" spans="1:4" x14ac:dyDescent="0.35">
      <c r="A12" s="116">
        <v>11</v>
      </c>
      <c r="B12" s="118" t="s">
        <v>703</v>
      </c>
      <c r="C12" s="118" t="s">
        <v>704</v>
      </c>
      <c r="D12" s="118" t="s">
        <v>705</v>
      </c>
    </row>
    <row r="13" spans="1:4" x14ac:dyDescent="0.35">
      <c r="A13" s="116">
        <v>12</v>
      </c>
      <c r="B13" s="118" t="s">
        <v>707</v>
      </c>
      <c r="C13" s="118" t="s">
        <v>708</v>
      </c>
      <c r="D13" s="118" t="s">
        <v>709</v>
      </c>
    </row>
    <row r="14" spans="1:4" x14ac:dyDescent="0.35">
      <c r="A14" s="116">
        <v>13</v>
      </c>
      <c r="B14" s="118" t="s">
        <v>711</v>
      </c>
      <c r="C14" s="118" t="s">
        <v>712</v>
      </c>
      <c r="D14" s="118" t="s">
        <v>713</v>
      </c>
    </row>
    <row r="15" spans="1:4" x14ac:dyDescent="0.35">
      <c r="A15" s="116">
        <v>14</v>
      </c>
      <c r="B15" s="118" t="s">
        <v>715</v>
      </c>
      <c r="C15" s="118" t="s">
        <v>716</v>
      </c>
      <c r="D15" s="118" t="s">
        <v>717</v>
      </c>
    </row>
    <row r="16" spans="1:4" x14ac:dyDescent="0.35">
      <c r="A16" s="116">
        <v>15</v>
      </c>
      <c r="B16" s="118" t="s">
        <v>719</v>
      </c>
      <c r="C16" s="118" t="s">
        <v>616</v>
      </c>
      <c r="D16" s="118" t="s">
        <v>720</v>
      </c>
    </row>
    <row r="17" spans="1:4" x14ac:dyDescent="0.35">
      <c r="A17" s="116">
        <v>16</v>
      </c>
      <c r="B17" s="118" t="s">
        <v>722</v>
      </c>
      <c r="C17" s="118" t="s">
        <v>723</v>
      </c>
      <c r="D17" s="118" t="s">
        <v>724</v>
      </c>
    </row>
    <row r="18" spans="1:4" x14ac:dyDescent="0.35">
      <c r="A18" s="116">
        <v>17</v>
      </c>
      <c r="B18" s="118" t="s">
        <v>726</v>
      </c>
      <c r="C18" s="118" t="s">
        <v>624</v>
      </c>
      <c r="D18" s="118" t="s">
        <v>727</v>
      </c>
    </row>
    <row r="19" spans="1:4" x14ac:dyDescent="0.35">
      <c r="A19" s="116">
        <v>18</v>
      </c>
      <c r="B19" s="118" t="s">
        <v>729</v>
      </c>
      <c r="C19" s="118" t="s">
        <v>730</v>
      </c>
      <c r="D19" s="118" t="s">
        <v>731</v>
      </c>
    </row>
  </sheetData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6D44E-438E-4129-A5B7-29B975E26205}">
  <sheetPr codeName="Sheet44"/>
  <dimension ref="A1:H3"/>
  <sheetViews>
    <sheetView workbookViewId="0"/>
  </sheetViews>
  <sheetFormatPr defaultRowHeight="14.5" x14ac:dyDescent="0.35"/>
  <cols>
    <col min="1" max="1" width="10.26953125" bestFit="1" customWidth="1"/>
    <col min="2" max="2" width="11.7265625" bestFit="1" customWidth="1"/>
    <col min="3" max="3" width="10.7265625" bestFit="1" customWidth="1"/>
    <col min="4" max="4" width="12.81640625" bestFit="1" customWidth="1"/>
    <col min="5" max="5" width="23.81640625" bestFit="1" customWidth="1"/>
    <col min="6" max="6" width="18.7265625" bestFit="1" customWidth="1"/>
    <col min="7" max="7" width="13.1796875" bestFit="1" customWidth="1"/>
    <col min="8" max="8" width="17.453125" bestFit="1" customWidth="1"/>
  </cols>
  <sheetData>
    <row r="1" spans="1:8" x14ac:dyDescent="0.35">
      <c r="A1" t="s">
        <v>42</v>
      </c>
      <c r="B1" t="s">
        <v>49</v>
      </c>
      <c r="C1" t="s">
        <v>4</v>
      </c>
      <c r="D1" t="s">
        <v>655</v>
      </c>
      <c r="E1" t="s">
        <v>50</v>
      </c>
      <c r="F1" t="s">
        <v>632</v>
      </c>
      <c r="G1" t="s">
        <v>54</v>
      </c>
      <c r="H1" t="s">
        <v>801</v>
      </c>
    </row>
    <row r="2" spans="1:8" x14ac:dyDescent="0.35">
      <c r="A2">
        <v>34</v>
      </c>
      <c r="B2" t="s">
        <v>533</v>
      </c>
      <c r="C2" t="s">
        <v>153</v>
      </c>
      <c r="D2">
        <v>0</v>
      </c>
      <c r="E2">
        <v>3</v>
      </c>
      <c r="F2">
        <v>149</v>
      </c>
      <c r="G2" t="b">
        <v>1</v>
      </c>
      <c r="H2">
        <v>1</v>
      </c>
    </row>
    <row r="3" spans="1:8" x14ac:dyDescent="0.35">
      <c r="A3">
        <v>224</v>
      </c>
      <c r="B3" t="s">
        <v>223</v>
      </c>
      <c r="C3" t="s">
        <v>224</v>
      </c>
      <c r="D3">
        <v>0</v>
      </c>
      <c r="E3">
        <v>3</v>
      </c>
      <c r="F3">
        <v>151</v>
      </c>
      <c r="G3" t="b">
        <v>1</v>
      </c>
      <c r="H3">
        <v>1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255"/>
  <sheetViews>
    <sheetView topLeftCell="R6" workbookViewId="0">
      <selection activeCell="B6" sqref="B6:AT6"/>
    </sheetView>
  </sheetViews>
  <sheetFormatPr defaultColWidth="9.1796875" defaultRowHeight="14.5" outlineLevelRow="1" outlineLevelCol="1" x14ac:dyDescent="0.35"/>
  <cols>
    <col min="1" max="2" width="9.1796875" style="5" hidden="1" customWidth="1" outlineLevel="1"/>
    <col min="3" max="8" width="9.1796875" hidden="1" customWidth="1" outlineLevel="1"/>
    <col min="9" max="12" width="9.1796875" style="5" hidden="1" customWidth="1" outlineLevel="1"/>
    <col min="13" max="13" width="10.81640625" style="5" hidden="1" customWidth="1" outlineLevel="1"/>
    <col min="14" max="14" width="18.26953125" style="5" hidden="1" customWidth="1" outlineLevel="1"/>
    <col min="15" max="15" width="15.54296875" style="5" hidden="1" customWidth="1" outlineLevel="1"/>
    <col min="16" max="17" width="9.1796875" style="5" hidden="1" customWidth="1" outlineLevel="1"/>
    <col min="18" max="18" width="6.7265625" style="6" bestFit="1" customWidth="1" collapsed="1"/>
    <col min="19" max="19" width="9.1796875" style="6" hidden="1" customWidth="1" outlineLevel="1"/>
    <col min="20" max="20" width="22.54296875" style="5" customWidth="1" collapsed="1"/>
    <col min="21" max="21" width="8.81640625" style="24" bestFit="1" customWidth="1"/>
    <col min="22" max="22" width="10.1796875" style="24" bestFit="1" customWidth="1"/>
    <col min="23" max="23" width="9.26953125" style="24" bestFit="1" customWidth="1"/>
    <col min="24" max="24" width="9.26953125" style="25" bestFit="1" customWidth="1"/>
    <col min="25" max="26" width="4.26953125" style="6" bestFit="1" customWidth="1"/>
    <col min="27" max="27" width="3.7265625" style="6" customWidth="1"/>
    <col min="28" max="28" width="9.1796875" style="5" hidden="1" customWidth="1" outlineLevel="1"/>
    <col min="29" max="29" width="9.26953125" style="73" hidden="1" customWidth="1" outlineLevel="1"/>
    <col min="30" max="31" width="9.1796875" style="5" hidden="1" customWidth="1" outlineLevel="1"/>
    <col min="32" max="32" width="8.7265625" style="6" hidden="1" customWidth="1" outlineLevel="1"/>
    <col min="33" max="33" width="9.1796875" style="5" hidden="1" customWidth="1" outlineLevel="1"/>
    <col min="34" max="34" width="9.81640625" style="24" bestFit="1" customWidth="1" collapsed="1"/>
    <col min="35" max="35" width="11.1796875" style="6" hidden="1" customWidth="1" outlineLevel="1"/>
    <col min="36" max="37" width="9.1796875" style="6" hidden="1" customWidth="1" outlineLevel="1"/>
    <col min="38" max="46" width="7.54296875" style="6" hidden="1" customWidth="1" outlineLevel="1"/>
    <col min="47" max="47" width="9.1796875" style="5" collapsed="1"/>
    <col min="48" max="16384" width="9.1796875" style="5"/>
  </cols>
  <sheetData>
    <row r="1" spans="1:46" hidden="1" outlineLevel="1" x14ac:dyDescent="0.35">
      <c r="C1" s="5"/>
      <c r="D1" s="5"/>
      <c r="E1" s="5"/>
      <c r="F1" s="5"/>
      <c r="G1" s="5"/>
      <c r="H1" s="5"/>
      <c r="AL1" s="6" t="str" cm="1">
        <f t="array" ref="AL1:AO1">+TRANSPOSE(_xlfn.ANCHORARRAY(Scratchpad!$H$2))</f>
        <v>SYD</v>
      </c>
      <c r="AM1" s="6" t="str">
        <v>CAR</v>
      </c>
      <c r="AN1" s="6" t="str">
        <v>GCS</v>
      </c>
      <c r="AO1" s="6" t="str">
        <v>GWS</v>
      </c>
    </row>
    <row r="2" spans="1:46" hidden="1" outlineLevel="1" x14ac:dyDescent="0.35">
      <c r="B2" s="5">
        <f>_xlfn.CEILING.MATH(4%*COUNT(zTippingResults[TipperID]))</f>
        <v>8</v>
      </c>
      <c r="C2" s="5"/>
      <c r="D2" s="5"/>
      <c r="E2" s="5"/>
      <c r="F2" s="5"/>
      <c r="G2" s="5"/>
      <c r="H2" s="5"/>
      <c r="AL2" s="6" cm="1">
        <f t="array" ref="AL2:AO2">TRANSPOSE(_xlfn.ANCHORARRAY(Scratchpad!$B$2))</f>
        <v>2548</v>
      </c>
      <c r="AM2" s="6">
        <v>2549</v>
      </c>
      <c r="AN2" s="6">
        <v>2550</v>
      </c>
      <c r="AO2" s="6">
        <v>2551</v>
      </c>
    </row>
    <row r="3" spans="1:46" hidden="1" outlineLevel="1" x14ac:dyDescent="0.35">
      <c r="C3" s="5"/>
      <c r="D3" s="5"/>
      <c r="E3" s="5"/>
      <c r="F3" s="5"/>
      <c r="G3" s="5"/>
      <c r="H3" s="5"/>
    </row>
    <row r="4" spans="1:46" s="22" customFormat="1" ht="58" hidden="1" outlineLevel="1" x14ac:dyDescent="0.35">
      <c r="B4" s="100" t="s">
        <v>0</v>
      </c>
      <c r="C4" s="75"/>
      <c r="D4" s="75"/>
      <c r="E4" s="75"/>
      <c r="F4" s="75"/>
      <c r="G4" s="75"/>
      <c r="H4" s="75"/>
      <c r="I4" s="75" t="s">
        <v>1</v>
      </c>
      <c r="J4" s="75"/>
      <c r="K4" s="75"/>
      <c r="L4" s="75"/>
      <c r="M4" s="75"/>
      <c r="N4" s="75"/>
      <c r="O4" s="75"/>
      <c r="P4" s="75"/>
      <c r="Q4" s="75"/>
      <c r="R4" s="75" t="s">
        <v>2</v>
      </c>
      <c r="S4" s="75"/>
      <c r="T4" s="101" t="s">
        <v>3</v>
      </c>
      <c r="U4" s="75" t="s">
        <v>4</v>
      </c>
      <c r="V4" s="93" t="s">
        <v>5</v>
      </c>
      <c r="W4" s="93" t="s">
        <v>6</v>
      </c>
      <c r="X4" s="93" t="s">
        <v>7</v>
      </c>
      <c r="Y4" s="93" t="s">
        <v>8</v>
      </c>
      <c r="Z4" s="93" t="s">
        <v>9</v>
      </c>
      <c r="AA4" s="93"/>
      <c r="AB4" s="75" t="s">
        <v>11</v>
      </c>
      <c r="AC4" s="102" t="s">
        <v>12</v>
      </c>
      <c r="AD4" s="75" t="s">
        <v>13</v>
      </c>
      <c r="AE4" s="75" t="s">
        <v>14</v>
      </c>
      <c r="AF4" s="75" t="s">
        <v>15</v>
      </c>
      <c r="AG4" s="75" t="s">
        <v>16</v>
      </c>
      <c r="AH4" s="103" t="s">
        <v>17</v>
      </c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</row>
    <row r="5" spans="1:46" hidden="1" outlineLevel="1" x14ac:dyDescent="0.35"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6"/>
      <c r="U5" s="15"/>
      <c r="V5" s="17"/>
      <c r="W5" s="17"/>
      <c r="X5" s="17"/>
      <c r="Y5" s="17"/>
      <c r="Z5" s="17"/>
      <c r="AA5" s="17"/>
      <c r="AB5" s="15"/>
      <c r="AC5" s="74"/>
      <c r="AD5" s="15"/>
      <c r="AE5" s="15"/>
      <c r="AF5" s="15"/>
      <c r="AG5" s="15"/>
      <c r="AH5" s="74"/>
    </row>
    <row r="6" spans="1:46" ht="19.5" collapsed="1" x14ac:dyDescent="0.45">
      <c r="B6" s="176" t="str">
        <f ca="1">"HAT Footy Tipping " &amp; YEAR(NOW()) &amp; " - Round " &amp; ThisRoundNum &amp; " Group Results"</f>
        <v>HAT Footy Tipping 2024 - Round 0 Group Results</v>
      </c>
      <c r="C6" s="176"/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76"/>
      <c r="S6" s="176"/>
      <c r="T6" s="176"/>
      <c r="U6" s="176"/>
      <c r="V6" s="176"/>
      <c r="W6" s="176"/>
      <c r="X6" s="176"/>
      <c r="Y6" s="176"/>
      <c r="Z6" s="176"/>
      <c r="AA6" s="176"/>
      <c r="AB6" s="176"/>
      <c r="AC6" s="176"/>
      <c r="AD6" s="176"/>
      <c r="AE6" s="176"/>
      <c r="AF6" s="176"/>
      <c r="AG6" s="176"/>
      <c r="AH6" s="176"/>
      <c r="AI6" s="176"/>
      <c r="AJ6" s="176"/>
      <c r="AK6" s="176"/>
      <c r="AL6" s="176"/>
      <c r="AM6" s="176"/>
      <c r="AN6" s="176"/>
      <c r="AO6" s="176"/>
      <c r="AP6" s="176"/>
      <c r="AQ6" s="176"/>
      <c r="AR6" s="176"/>
      <c r="AS6" s="176"/>
      <c r="AT6" s="176"/>
    </row>
    <row r="7" spans="1:46" ht="30" x14ac:dyDescent="0.45">
      <c r="B7" s="98" t="s">
        <v>45</v>
      </c>
      <c r="C7" s="98">
        <f>INDEX(Groups[GroupID],MATCH($E$7,Groups[GroupName],0))</f>
        <v>9</v>
      </c>
      <c r="D7" s="98">
        <v>14</v>
      </c>
      <c r="E7" s="127" t="str" cm="1">
        <f t="array" ref="E7">INDEX(Groups!$B$2:$B$38,GroupResults!$D$7)</f>
        <v>Old Dark Navy Blues</v>
      </c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</row>
    <row r="8" spans="1:46" ht="19.5" x14ac:dyDescent="0.45">
      <c r="B8" s="98" t="s">
        <v>46</v>
      </c>
      <c r="C8" s="98">
        <f>MATCH(GroupID,zTippingResultsByGroup[GroupID],0)</f>
        <v>81</v>
      </c>
      <c r="D8" s="98"/>
      <c r="E8" s="98"/>
      <c r="F8" s="98"/>
      <c r="H8" s="98"/>
      <c r="I8" s="98"/>
      <c r="J8" s="98"/>
      <c r="K8" s="98">
        <f>MATCH(K$13,zTippingResultsByGroup[#Headers],0)</f>
        <v>3</v>
      </c>
      <c r="L8" s="98"/>
      <c r="M8" s="98"/>
      <c r="N8" s="98"/>
      <c r="O8" s="98"/>
      <c r="P8" s="98"/>
      <c r="Q8" s="98"/>
      <c r="R8" s="92"/>
      <c r="S8" s="92"/>
      <c r="T8" s="177"/>
      <c r="U8" s="177"/>
      <c r="V8" s="177"/>
      <c r="W8" s="186" t="s">
        <v>1226</v>
      </c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</row>
    <row r="9" spans="1:46" ht="19.5" x14ac:dyDescent="0.45">
      <c r="B9" s="98"/>
      <c r="C9" s="98"/>
      <c r="D9" s="98"/>
      <c r="E9" s="98"/>
      <c r="F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</row>
    <row r="10" spans="1:46" s="61" customFormat="1" ht="58" hidden="1" outlineLevel="1" x14ac:dyDescent="0.35">
      <c r="B10" s="98"/>
      <c r="C10" s="98"/>
      <c r="D10" s="98" t="s">
        <v>48</v>
      </c>
      <c r="E10" s="98"/>
      <c r="F10" s="98"/>
      <c r="H10" s="98"/>
      <c r="I10" s="98"/>
      <c r="J10" s="98"/>
      <c r="K10" s="98" t="s">
        <v>45</v>
      </c>
      <c r="L10" s="98"/>
      <c r="M10" s="98"/>
      <c r="N10" s="98" t="s">
        <v>49</v>
      </c>
      <c r="O10" s="98" t="s">
        <v>4</v>
      </c>
      <c r="P10" s="98"/>
      <c r="Q10" s="98"/>
      <c r="R10" s="98"/>
      <c r="S10" s="98"/>
      <c r="T10" s="98"/>
      <c r="U10" s="98" t="s">
        <v>50</v>
      </c>
      <c r="V10" s="98" t="s">
        <v>51</v>
      </c>
      <c r="W10" s="98" t="s">
        <v>52</v>
      </c>
      <c r="X10" s="98" t="s">
        <v>53</v>
      </c>
      <c r="Y10" s="98" t="s">
        <v>8</v>
      </c>
      <c r="Z10" s="98" t="s">
        <v>9</v>
      </c>
      <c r="AA10" s="98" t="s">
        <v>7</v>
      </c>
      <c r="AB10" s="98" t="s">
        <v>54</v>
      </c>
      <c r="AC10" s="98"/>
      <c r="AD10" s="98"/>
      <c r="AE10" s="98"/>
      <c r="AF10" s="98"/>
      <c r="AG10" s="98"/>
      <c r="AH10" s="98" t="s">
        <v>55</v>
      </c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98"/>
      <c r="AT10" s="98"/>
    </row>
    <row r="11" spans="1:46" ht="15.5" hidden="1" outlineLevel="1" x14ac:dyDescent="0.35">
      <c r="B11" s="98">
        <f>MATCH(B$13,zTippingResultsByGroup[#Headers],0)</f>
        <v>6</v>
      </c>
      <c r="C11" s="61"/>
      <c r="D11" s="98">
        <f>MATCH(D$10,zTippingResultsByGroup[#Headers],0)</f>
        <v>23</v>
      </c>
      <c r="E11" s="98"/>
      <c r="F11" s="98"/>
      <c r="G11" s="98"/>
      <c r="H11" s="98"/>
      <c r="I11" s="98"/>
      <c r="J11" s="98"/>
      <c r="K11" s="98">
        <f>MATCH(K$10,zTippingResultsByGroup[#Headers],0)</f>
        <v>3</v>
      </c>
      <c r="L11" s="98"/>
      <c r="M11" s="98"/>
      <c r="N11" s="98">
        <f>MATCH(N$10,zTippingResultsByGroup[#Headers],0)</f>
        <v>7</v>
      </c>
      <c r="O11" s="98">
        <f>MATCH(O$10,zTippingResultsByGroup[#Headers],0)</f>
        <v>8</v>
      </c>
      <c r="P11" s="61"/>
      <c r="Q11" s="61"/>
      <c r="T11" s="80"/>
      <c r="U11" s="98">
        <f>MATCH(U$10,zTippingResultsByGroup[#Headers],0)</f>
        <v>27</v>
      </c>
      <c r="V11" s="98">
        <f>MATCH(V$10,zTippingResultsByGroup[#Headers],0)</f>
        <v>10</v>
      </c>
      <c r="W11" s="98">
        <f>MATCH(W$10,zTippingResultsByGroup[#Headers],0)</f>
        <v>11</v>
      </c>
      <c r="X11" s="98">
        <f>MATCH(X$10,zTippingResultsByGroup[#Headers],0)</f>
        <v>12</v>
      </c>
      <c r="Y11" s="98">
        <f>MATCH(Y$10,zTippingResultsByGroup[#Headers],0)</f>
        <v>13</v>
      </c>
      <c r="Z11" s="98">
        <f>MATCH(Z$10,zTippingResultsByGroup[#Headers],0)</f>
        <v>14</v>
      </c>
      <c r="AA11" s="98">
        <f>MATCH(AA$10,zTippingResultsByGroup[#Headers],0)</f>
        <v>16</v>
      </c>
      <c r="AB11" s="98">
        <f>MATCH(AB$10,zTippingResultsByGroup[#Headers],0)</f>
        <v>18</v>
      </c>
      <c r="AF11" s="5"/>
      <c r="AH11" s="98">
        <f>MATCH(AH$10,zTippingResultsByGroup[#Headers],0)</f>
        <v>24</v>
      </c>
    </row>
    <row r="12" spans="1:46" hidden="1" outlineLevel="1" x14ac:dyDescent="0.35">
      <c r="B12" s="98"/>
      <c r="C12" s="99"/>
      <c r="D12" s="99"/>
      <c r="E12" s="99"/>
      <c r="F12" s="99"/>
      <c r="G12" s="99"/>
      <c r="H12" s="99"/>
      <c r="I12" s="98"/>
      <c r="J12" s="98"/>
      <c r="K12" s="98"/>
      <c r="L12" s="98"/>
      <c r="M12" s="98"/>
      <c r="N12" s="98"/>
      <c r="O12" s="98"/>
      <c r="P12" s="98"/>
      <c r="Q12" s="98"/>
      <c r="R12" s="15"/>
      <c r="S12" s="15"/>
      <c r="T12" s="16"/>
      <c r="U12" s="15"/>
      <c r="V12" s="17"/>
      <c r="W12" s="17"/>
      <c r="X12" s="17"/>
      <c r="Y12" s="17"/>
      <c r="Z12" s="17"/>
      <c r="AA12" s="17"/>
      <c r="AB12" s="15"/>
      <c r="AC12" s="74"/>
      <c r="AD12" s="15"/>
      <c r="AE12" s="15"/>
      <c r="AF12" s="15"/>
      <c r="AG12" s="15"/>
      <c r="AH12" s="74"/>
    </row>
    <row r="13" spans="1:46" s="8" customFormat="1" ht="52.5" collapsed="1" x14ac:dyDescent="0.35">
      <c r="B13" s="7" t="s">
        <v>42</v>
      </c>
      <c r="C13" s="7" t="s">
        <v>18</v>
      </c>
      <c r="D13" s="7" t="s">
        <v>48</v>
      </c>
      <c r="E13" s="7" t="s">
        <v>21</v>
      </c>
      <c r="F13" s="7" t="s">
        <v>22</v>
      </c>
      <c r="G13" s="7" t="s">
        <v>23</v>
      </c>
      <c r="H13" s="7" t="s">
        <v>24</v>
      </c>
      <c r="I13" s="7" t="s">
        <v>25</v>
      </c>
      <c r="J13" s="7" t="s">
        <v>56</v>
      </c>
      <c r="K13" s="7" t="s">
        <v>45</v>
      </c>
      <c r="L13" s="7" t="s">
        <v>57</v>
      </c>
      <c r="M13" s="7" t="s">
        <v>841</v>
      </c>
      <c r="N13" s="7" t="s">
        <v>49</v>
      </c>
      <c r="O13" s="7" t="s">
        <v>4</v>
      </c>
      <c r="P13" s="7"/>
      <c r="Q13" s="7"/>
      <c r="R13" s="81" t="s">
        <v>26</v>
      </c>
      <c r="S13" s="87" t="s">
        <v>841</v>
      </c>
      <c r="T13" s="82" t="s">
        <v>27</v>
      </c>
      <c r="U13" s="83" t="s">
        <v>28</v>
      </c>
      <c r="V13" s="83" t="s">
        <v>29</v>
      </c>
      <c r="W13" s="83" t="s">
        <v>30</v>
      </c>
      <c r="X13" s="84" t="s">
        <v>12</v>
      </c>
      <c r="Y13" s="85" t="s">
        <v>8</v>
      </c>
      <c r="Z13" s="85" t="s">
        <v>9</v>
      </c>
      <c r="AA13" s="85" t="s">
        <v>7</v>
      </c>
      <c r="AB13" s="82" t="s">
        <v>32</v>
      </c>
      <c r="AC13" s="86" t="s">
        <v>33</v>
      </c>
      <c r="AD13" s="82" t="s">
        <v>34</v>
      </c>
      <c r="AE13" s="82" t="s">
        <v>35</v>
      </c>
      <c r="AF13" s="87" t="s">
        <v>36</v>
      </c>
      <c r="AG13" s="82" t="s">
        <v>37</v>
      </c>
      <c r="AH13" s="83" t="s">
        <v>38</v>
      </c>
      <c r="AI13" s="87" t="s">
        <v>39</v>
      </c>
      <c r="AJ13" s="87" t="s">
        <v>40</v>
      </c>
      <c r="AK13" s="87" t="s">
        <v>41</v>
      </c>
      <c r="AL13" s="87" t="str" cm="1">
        <f t="array" ref="AL13:AT13">TRANSPOSE(Scratchpad!$A$2:$A$10)</f>
        <v>SYD v MEL</v>
      </c>
      <c r="AM13" s="87" t="str">
        <v>BRL v CAR</v>
      </c>
      <c r="AN13" s="87" t="str">
        <v>GCS v RIC</v>
      </c>
      <c r="AO13" s="87" t="str">
        <v>GWS v COL</v>
      </c>
      <c r="AP13" s="87" t="str">
        <v xml:space="preserve"> v </v>
      </c>
      <c r="AQ13" s="87" t="str">
        <v xml:space="preserve"> v </v>
      </c>
      <c r="AR13" s="87" t="str">
        <v xml:space="preserve"> v </v>
      </c>
      <c r="AS13" s="87" t="str">
        <v xml:space="preserve"> v </v>
      </c>
      <c r="AT13" s="88" t="str">
        <v xml:space="preserve"> v </v>
      </c>
    </row>
    <row r="14" spans="1:46" x14ac:dyDescent="0.35">
      <c r="A14" s="5" cm="1">
        <f t="array" ref="A14:A184">_xlfn.SEQUENCE(COUNT(zTippingResultsByGroup[TipperID]))</f>
        <v>1</v>
      </c>
      <c r="B14" s="9" cm="1">
        <f t="array" ref="B14">INDEX(zTippingResultsByGroup[],$J14,B$11)</f>
        <v>123</v>
      </c>
      <c r="C14" s="9" t="b">
        <v>1</v>
      </c>
      <c r="D14" s="9" t="b" cm="1">
        <f t="array" ref="D14">INDEX(zTippingResultsByGroup[],$J14,D$11)&lt;&gt;0</f>
        <v>0</v>
      </c>
      <c r="E14" s="9"/>
      <c r="F14" s="9"/>
      <c r="G14" s="9">
        <v>1</v>
      </c>
      <c r="H14" s="9" t="b">
        <v>1</v>
      </c>
      <c r="I14" s="9">
        <v>1</v>
      </c>
      <c r="J14" s="9">
        <f>FirstRow</f>
        <v>81</v>
      </c>
      <c r="K14" s="9" cm="1">
        <f t="array" ref="K14">INDEX(zTippingResultsByGroup[],$J14,K$11)</f>
        <v>9</v>
      </c>
      <c r="L14" s="9" t="b">
        <f t="shared" ref="L14:L45" si="0">IFERROR($K14=GroupID,FALSE)</f>
        <v>1</v>
      </c>
      <c r="M14" s="9" t="e">
        <f ca="1">_xlfn.XLOOKUP($B14,Results!$A$11:$A$197,Results!$L$11:$L$197,,0)</f>
        <v>#NAME?</v>
      </c>
      <c r="N14" s="9" t="str" cm="1">
        <f t="array" ref="N14">IF($L14,INDEX(zTippingResultsByGroup[],$J14,N$11),"")</f>
        <v>Robbie</v>
      </c>
      <c r="O14" s="9" t="str" cm="1">
        <f t="array" ref="O14">IF($L14,INDEX(zTippingResultsByGroup[],$J14,O$11),"")</f>
        <v>Marino</v>
      </c>
      <c r="P14" s="9"/>
      <c r="Q14" s="9"/>
      <c r="R14" s="21">
        <f t="shared" ref="R14:R45" si="1">IF($L14,IF(ISNUMBER(I14),IF(W14&lt;&gt;W13,I14,R13),""),"")</f>
        <v>1</v>
      </c>
      <c r="S14" s="135" t="e" cm="1">
        <f t="array" aca="1" ref="S14:S63" ca="1">IF($L$14:$L$63,$M$14:$M$63,"")</f>
        <v>#NAME?</v>
      </c>
      <c r="T14" s="9" t="str">
        <f>IF($L14,$N14&amp;" "&amp;$O14,"")</f>
        <v>Robbie Marino</v>
      </c>
      <c r="U14" s="19" cm="1">
        <f t="array" ref="U14">IF($L14,INDEX(zTippingResultsByGroup[],$J14,U$11),"")</f>
        <v>4</v>
      </c>
      <c r="V14" s="19" cm="1">
        <f t="array" ref="V14">IF($L14,INDEX(zTippingResultsByGroup[],$J14,V$11),"")</f>
        <v>0</v>
      </c>
      <c r="W14" s="19" cm="1">
        <f t="array" ref="W14">IF($L14,INDEX(zTippingResultsByGroup[],$J14,W$11),"")</f>
        <v>4</v>
      </c>
      <c r="X14" s="28" cm="1">
        <f t="array" ref="X14">IF($L14,INDEX(zTippingResultsByGroup[],$J14,X$11),"")</f>
        <v>1</v>
      </c>
      <c r="Y14" s="19" t="str" cm="1">
        <f t="array" ref="Y14">LEFT(IF($L14,INDEX(zTippingResultsByGroup[],$J14,Y$11),""),1)</f>
        <v>M</v>
      </c>
      <c r="Z14" s="19" t="str" cm="1">
        <f t="array" ref="Z14">LEFT(IF($L14,INDEX(zTippingResultsByGroup[],$J14,Z$11),""),1)</f>
        <v>S</v>
      </c>
      <c r="AA14" s="19" t="str" cm="1">
        <f t="array" ref="AA14">LEFT(IF($L14,INDEX(zTippingResultsByGroup[],$J14,AA$11),""),1)</f>
        <v>F</v>
      </c>
      <c r="AB14" s="11" cm="1">
        <f t="array" ref="AB14">IF($L14,INDEX(zTippingResultsByGroup[],$J14,AB$11),"")</f>
        <v>0</v>
      </c>
      <c r="AC14" s="11" t="e" cm="1">
        <f t="array" aca="1" ref="AC14" ca="1">IF(_xlfn.ANCHORARRAY($AB$14)*(_xlfn.ANCHORARRAY($U$14)=OFFSET(zTippingResultsWinnerThisRound[ThisRoundTippingPoints],0,0,1)),_xlfn.XLOOKUP(_xlfn.ANCHORARRAY($B$14),zTippingResultsThisRound[TipperID],zTippingResultsThisRound[TotalPointsGame1],,0),"")</f>
        <v>#NAME?</v>
      </c>
      <c r="AD14" s="11" t="b" cm="1">
        <f t="array" aca="1" ref="AD14" ca="1">NOT(ISNUMBER(_xlfn.XMATCH(_xlfn.ANCHORARRAY($B$14),zInvalidHotTips[TipperID],0)))</f>
        <v>1</v>
      </c>
      <c r="AE14" s="11" t="b" cm="1">
        <f t="array" aca="1" ref="AE14:AE17" ca="1">IF(VALUE(Options[OptionValue])=zHotTipResetRound[HotTipResetRound],ISNUMBER(_xlfn.ANCHORARRAY($I$14)),ISNUMBER(_xlfn.XMATCH(_xlfn.ANCHORARRAY($B$14),zHotTipSurvivorsPreviousRound[TipperID],0)))</f>
        <v>0</v>
      </c>
      <c r="AF14" s="13" t="e" cm="1">
        <f t="array" aca="1" ref="AF14:AF17" ca="1">IF(IF(_xlfn.ANCHORARRAY(AD14)*_xlfn.ANCHORARRAY(AE14),_xlfn.XLOOKUP(_xlfn.ANCHORARRAY($B$14),RoundTips[TipperID],RoundTips[HotTipTeam.TeamAbbrev],,0),"")=0,"",IF(_xlfn.ANCHORARRAY(AD14)*_xlfn.ANCHORARRAY(AE14),_xlfn.XLOOKUP(_xlfn.ANCHORARRAY($B$14),RoundTips[TipperID],RoundTips[HotTipTeam.TeamAbbrev],,0),""))</f>
        <v>#NAME?</v>
      </c>
      <c r="AG14" s="12" t="b">
        <f t="shared" ref="AG14:AG45" ca="1" si="2">ISNUMBER(_xlfn.XMATCH(AF14,$AL$1:$AT$1,0))</f>
        <v>0</v>
      </c>
      <c r="AH14" s="19" cm="1">
        <f t="array" ref="AH14">IF($L14,INDEX(zTippingResultsByGroup[],$J14,AH$11),"")</f>
        <v>2</v>
      </c>
      <c r="AI14" s="13" t="e" cm="1">
        <f t="array" aca="1" ref="AI14" ca="1">IF(_xlfn.XLOOKUP(_xlfn.ANCHORARRAY(B14),Tippers[TipperID],Tippers[Supports.TeamAbbrev])=0,"",_xlfn.XLOOKUP(_xlfn.ANCHORARRAY(B14),Tippers[TipperID],Tippers[Supports.TeamAbbrev]))</f>
        <v>#NAME?</v>
      </c>
      <c r="AJ14" s="13" t="b">
        <f t="shared" ref="AJ14:AJ45" ca="1" si="3">ISNUMBER(_xlfn.XMATCH(AI14,$AL14:$AT14,0))</f>
        <v>0</v>
      </c>
      <c r="AK14" s="13" t="b">
        <f t="shared" ref="AK14:AK45" ca="1" si="4">ISNUMBER(_xlfn.XMATCH($AI14,$AL$1:$AT$1,0))</f>
        <v>0</v>
      </c>
      <c r="AL14" s="13"/>
      <c r="AM14" s="13"/>
      <c r="AN14" s="13"/>
      <c r="AO14" s="13"/>
      <c r="AP14" s="13"/>
      <c r="AQ14" s="13"/>
      <c r="AR14" s="13"/>
      <c r="AS14" s="13"/>
      <c r="AT14" s="20"/>
    </row>
    <row r="15" spans="1:46" x14ac:dyDescent="0.35">
      <c r="A15" s="5">
        <v>2</v>
      </c>
      <c r="B15" s="9" cm="1">
        <f t="array" ref="B15">INDEX(zTippingResultsByGroup[],$J15,B$11)</f>
        <v>103</v>
      </c>
      <c r="C15" s="9" t="b">
        <v>1</v>
      </c>
      <c r="D15" s="9" t="b" cm="1">
        <f t="array" ref="D15">INDEX(zTippingResultsByGroup[],$J15,D$11)&lt;&gt;0</f>
        <v>0</v>
      </c>
      <c r="E15" s="9"/>
      <c r="F15" s="9"/>
      <c r="G15" s="9">
        <f t="shared" ref="G15:G63" si="5">IF($R14=$R15,MOD(G14,5)+1,1)</f>
        <v>2</v>
      </c>
      <c r="H15" s="9" t="b">
        <f>IF($L15,IF(OR(R14&lt;&gt;R15,G15&gt;5,G15&lt;G14),NOT(H14),H14),FALSE)</f>
        <v>1</v>
      </c>
      <c r="I15" s="9">
        <v>2</v>
      </c>
      <c r="J15" s="9">
        <f>+J14+1</f>
        <v>82</v>
      </c>
      <c r="K15" s="9" cm="1">
        <f t="array" ref="K15">INDEX(zTippingResultsByGroup[],$J15,K$11)</f>
        <v>9</v>
      </c>
      <c r="L15" s="9" t="b">
        <f t="shared" si="0"/>
        <v>1</v>
      </c>
      <c r="M15" s="9" t="e">
        <f ca="1">_xlfn.XLOOKUP($B15,Results!$A$11:$A$197,Results!$L$11:$L$197,,0)</f>
        <v>#NAME?</v>
      </c>
      <c r="N15" s="9" t="str" cm="1">
        <f t="array" ref="N15">IF($L15,INDEX(zTippingResultsByGroup[],$J15,N$11),"")</f>
        <v xml:space="preserve">Karen </v>
      </c>
      <c r="O15" s="9" t="str" cm="1">
        <f t="array" ref="O15">IF($L15,INDEX(zTippingResultsByGroup[],$J15,O$11),"")</f>
        <v>Chandler</v>
      </c>
      <c r="P15" s="9"/>
      <c r="Q15" s="9"/>
      <c r="R15" s="21">
        <f t="shared" si="1"/>
        <v>1</v>
      </c>
      <c r="S15" s="14" t="e">
        <f ca="1"/>
        <v>#NAME?</v>
      </c>
      <c r="T15" s="9" t="str">
        <f t="shared" ref="T15:T78" si="6">IF($L15,$N15&amp;" "&amp;$O15,"")</f>
        <v>Karen  Chandler</v>
      </c>
      <c r="U15" s="19" cm="1">
        <f t="array" ref="U15">IF($L15,INDEX(zTippingResultsByGroup[],$J15,U$11),"")</f>
        <v>4</v>
      </c>
      <c r="V15" s="19" cm="1">
        <f t="array" ref="V15">IF($L15,INDEX(zTippingResultsByGroup[],$J15,V$11),"")</f>
        <v>0</v>
      </c>
      <c r="W15" s="19" cm="1">
        <f t="array" ref="W15">IF($L15,INDEX(zTippingResultsByGroup[],$J15,W$11),"")</f>
        <v>4</v>
      </c>
      <c r="X15" s="28" cm="1">
        <f t="array" ref="X15">IF($L15,INDEX(zTippingResultsByGroup[],$J15,X$11),"")</f>
        <v>1</v>
      </c>
      <c r="Y15" s="14" t="str" cm="1">
        <f t="array" ref="Y15">LEFT(IF($L15,INDEX(zTippingResultsByGroup[],$J15,Y$11),""),1)</f>
        <v>F</v>
      </c>
      <c r="Z15" s="14" t="str" cm="1">
        <f t="array" ref="Z15">LEFT(IF($L15,INDEX(zTippingResultsByGroup[],$J15,Z$11),""),1)</f>
        <v>S</v>
      </c>
      <c r="AA15" s="14" t="str" cm="1">
        <f t="array" ref="AA15">LEFT(IF($L15,INDEX(zTippingResultsByGroup[],$J15,AA$11),""),1)</f>
        <v>F</v>
      </c>
      <c r="AB15" s="9" cm="1">
        <f t="array" ref="AB15">IF($L15,INDEX(zTippingResultsByGroup[],$J15,AB$11),"")</f>
        <v>0</v>
      </c>
      <c r="AC15" s="11"/>
      <c r="AD15" s="9"/>
      <c r="AE15" s="11" t="e">
        <f ca="1"/>
        <v>#VALUE!</v>
      </c>
      <c r="AF15" s="13" t="e">
        <f ca="1"/>
        <v>#NAME?</v>
      </c>
      <c r="AG15" s="12" t="b">
        <f t="shared" ca="1" si="2"/>
        <v>0</v>
      </c>
      <c r="AH15" s="19" cm="1">
        <f t="array" ref="AH15">IF($L15,INDEX(zTippingResultsByGroup[],$J15,AH$11),"")</f>
        <v>3</v>
      </c>
      <c r="AI15" s="13"/>
      <c r="AJ15" s="13" t="b">
        <f t="shared" si="3"/>
        <v>1</v>
      </c>
      <c r="AK15" s="13" t="b">
        <f t="shared" si="4"/>
        <v>1</v>
      </c>
      <c r="AL15" s="13"/>
      <c r="AM15" s="13"/>
      <c r="AN15" s="13"/>
      <c r="AO15" s="13"/>
      <c r="AP15" s="13"/>
      <c r="AQ15" s="13"/>
      <c r="AR15" s="13"/>
      <c r="AS15" s="13"/>
      <c r="AT15" s="20"/>
    </row>
    <row r="16" spans="1:46" x14ac:dyDescent="0.35">
      <c r="A16" s="5">
        <v>3</v>
      </c>
      <c r="B16" s="9" cm="1">
        <f t="array" ref="B16">INDEX(zTippingResultsByGroup[],$J16,B$11)</f>
        <v>52</v>
      </c>
      <c r="C16" s="9" t="b">
        <v>1</v>
      </c>
      <c r="D16" s="9" t="b" cm="1">
        <f t="array" ref="D16">INDEX(zTippingResultsByGroup[],$J16,D$11)&lt;&gt;0</f>
        <v>0</v>
      </c>
      <c r="E16" s="9"/>
      <c r="F16" s="9"/>
      <c r="G16" s="9">
        <f t="shared" si="5"/>
        <v>1</v>
      </c>
      <c r="H16" s="9" t="b">
        <f t="shared" ref="H16:H63" si="7">IF($L16,IF(OR(R15&lt;&gt;R16,G16&gt;5,G16&lt;G15),NOT(H15),H15),FALSE)</f>
        <v>0</v>
      </c>
      <c r="I16" s="9">
        <v>3</v>
      </c>
      <c r="J16" s="9">
        <f t="shared" ref="J16:J63" si="8">+J15+1</f>
        <v>83</v>
      </c>
      <c r="K16" s="9" cm="1">
        <f t="array" ref="K16">INDEX(zTippingResultsByGroup[],$J16,K$11)</f>
        <v>9</v>
      </c>
      <c r="L16" s="9" t="b">
        <f t="shared" si="0"/>
        <v>1</v>
      </c>
      <c r="M16" s="9" t="e">
        <f ca="1">_xlfn.XLOOKUP($B16,Results!$A$11:$A$197,Results!$L$11:$L$197,,0)</f>
        <v>#NAME?</v>
      </c>
      <c r="N16" s="9" t="str" cm="1">
        <f t="array" ref="N16">IF($L16,INDEX(zTippingResultsByGroup[],$J16,N$11),"")</f>
        <v xml:space="preserve">Phillip </v>
      </c>
      <c r="O16" s="9" t="str" cm="1">
        <f t="array" ref="O16">IF($L16,INDEX(zTippingResultsByGroup[],$J16,O$11),"")</f>
        <v>Jenkins</v>
      </c>
      <c r="P16" s="9"/>
      <c r="Q16" s="9"/>
      <c r="R16" s="21">
        <f t="shared" si="1"/>
        <v>3</v>
      </c>
      <c r="S16" s="14" t="e">
        <f ca="1"/>
        <v>#NAME?</v>
      </c>
      <c r="T16" s="9" t="str">
        <f t="shared" si="6"/>
        <v>Phillip  Jenkins</v>
      </c>
      <c r="U16" s="19" cm="1">
        <f t="array" ref="U16">IF($L16,INDEX(zTippingResultsByGroup[],$J16,U$11),"")</f>
        <v>3</v>
      </c>
      <c r="V16" s="19" cm="1">
        <f t="array" ref="V16">IF($L16,INDEX(zTippingResultsByGroup[],$J16,V$11),"")</f>
        <v>0</v>
      </c>
      <c r="W16" s="19" cm="1">
        <f t="array" ref="W16">IF($L16,INDEX(zTippingResultsByGroup[],$J16,W$11),"")</f>
        <v>3</v>
      </c>
      <c r="X16" s="28" cm="1">
        <f t="array" ref="X16">IF($L16,INDEX(zTippingResultsByGroup[],$J16,X$11),"")</f>
        <v>0.75</v>
      </c>
      <c r="Y16" s="14" t="str" cm="1">
        <f t="array" ref="Y16">LEFT(IF($L16,INDEX(zTippingResultsByGroup[],$J16,Y$11),""),1)</f>
        <v>M</v>
      </c>
      <c r="Z16" s="14" t="str" cm="1">
        <f t="array" ref="Z16">LEFT(IF($L16,INDEX(zTippingResultsByGroup[],$J16,Z$11),""),1)</f>
        <v>N</v>
      </c>
      <c r="AA16" s="14" t="str" cm="1">
        <f t="array" ref="AA16">LEFT(IF($L16,INDEX(zTippingResultsByGroup[],$J16,AA$11),""),1)</f>
        <v>F</v>
      </c>
      <c r="AB16" s="9" cm="1">
        <f t="array" ref="AB16">IF($L16,INDEX(zTippingResultsByGroup[],$J16,AB$11),"")</f>
        <v>0</v>
      </c>
      <c r="AC16" s="11"/>
      <c r="AD16" s="9"/>
      <c r="AE16" s="11" t="b">
        <f ca="1"/>
        <v>0</v>
      </c>
      <c r="AF16" s="13" t="e">
        <f ca="1"/>
        <v>#NAME?</v>
      </c>
      <c r="AG16" s="12" t="b">
        <f t="shared" ca="1" si="2"/>
        <v>0</v>
      </c>
      <c r="AH16" s="19" cm="1">
        <f t="array" ref="AH16">IF($L16,INDEX(zTippingResultsByGroup[],$J16,AH$11),"")</f>
        <v>0</v>
      </c>
      <c r="AI16" s="13"/>
      <c r="AJ16" s="13" t="b">
        <f t="shared" si="3"/>
        <v>1</v>
      </c>
      <c r="AK16" s="13" t="b">
        <f t="shared" si="4"/>
        <v>1</v>
      </c>
      <c r="AL16" s="13"/>
      <c r="AM16" s="13"/>
      <c r="AN16" s="13"/>
      <c r="AO16" s="13"/>
      <c r="AP16" s="13"/>
      <c r="AQ16" s="13"/>
      <c r="AR16" s="13"/>
      <c r="AS16" s="13"/>
      <c r="AT16" s="20"/>
    </row>
    <row r="17" spans="1:46" s="10" customFormat="1" x14ac:dyDescent="0.35">
      <c r="A17" s="10">
        <v>4</v>
      </c>
      <c r="B17" s="9" cm="1">
        <f t="array" ref="B17">INDEX(zTippingResultsByGroup[],$J17,B$11)</f>
        <v>227</v>
      </c>
      <c r="C17" s="9" t="b">
        <v>1</v>
      </c>
      <c r="D17" s="9" t="b" cm="1">
        <f t="array" ref="D17">INDEX(zTippingResultsByGroup[],$J17,D$11)&lt;&gt;0</f>
        <v>0</v>
      </c>
      <c r="E17" s="9"/>
      <c r="F17" s="9"/>
      <c r="G17" s="9">
        <f t="shared" si="5"/>
        <v>2</v>
      </c>
      <c r="H17" s="9" t="b">
        <f t="shared" si="7"/>
        <v>0</v>
      </c>
      <c r="I17" s="9">
        <v>4</v>
      </c>
      <c r="J17" s="9">
        <f t="shared" si="8"/>
        <v>84</v>
      </c>
      <c r="K17" s="9" cm="1">
        <f t="array" ref="K17">INDEX(zTippingResultsByGroup[],$J17,K$11)</f>
        <v>9</v>
      </c>
      <c r="L17" s="9" t="b">
        <f t="shared" si="0"/>
        <v>1</v>
      </c>
      <c r="M17" s="9" t="e">
        <f ca="1">_xlfn.XLOOKUP($B17,Results!$A$11:$A$197,Results!$L$11:$L$197,,0)</f>
        <v>#NAME?</v>
      </c>
      <c r="N17" s="9" t="str" cm="1">
        <f t="array" ref="N17">IF($L17,INDEX(zTippingResultsByGroup[],$J17,N$11),"")</f>
        <v>Shaun</v>
      </c>
      <c r="O17" s="9" t="str" cm="1">
        <f t="array" ref="O17">IF($L17,INDEX(zTippingResultsByGroup[],$J17,O$11),"")</f>
        <v>Kelly</v>
      </c>
      <c r="P17" s="9"/>
      <c r="Q17" s="9"/>
      <c r="R17" s="21">
        <f t="shared" si="1"/>
        <v>3</v>
      </c>
      <c r="S17" s="14" t="e">
        <f ca="1"/>
        <v>#NAME?</v>
      </c>
      <c r="T17" s="9" t="str">
        <f t="shared" si="6"/>
        <v>Shaun Kelly</v>
      </c>
      <c r="U17" s="19" cm="1">
        <f t="array" ref="U17">IF($L17,INDEX(zTippingResultsByGroup[],$J17,U$11),"")</f>
        <v>3</v>
      </c>
      <c r="V17" s="19" cm="1">
        <f t="array" ref="V17">IF($L17,INDEX(zTippingResultsByGroup[],$J17,V$11),"")</f>
        <v>0</v>
      </c>
      <c r="W17" s="19" cm="1">
        <f t="array" ref="W17">IF($L17,INDEX(zTippingResultsByGroup[],$J17,W$11),"")</f>
        <v>3</v>
      </c>
      <c r="X17" s="28" cm="1">
        <f t="array" ref="X17">IF($L17,INDEX(zTippingResultsByGroup[],$J17,X$11),"")</f>
        <v>0.75</v>
      </c>
      <c r="Y17" s="14" t="str" cm="1">
        <f t="array" ref="Y17">LEFT(IF($L17,INDEX(zTippingResultsByGroup[],$J17,Y$11),""),1)</f>
        <v>M</v>
      </c>
      <c r="Z17" s="14" t="str" cm="1">
        <f t="array" ref="Z17">LEFT(IF($L17,INDEX(zTippingResultsByGroup[],$J17,Z$11),""),1)</f>
        <v>S</v>
      </c>
      <c r="AA17" s="14" t="str" cm="1">
        <f t="array" ref="AA17">LEFT(IF($L17,INDEX(zTippingResultsByGroup[],$J17,AA$11),""),1)</f>
        <v>F</v>
      </c>
      <c r="AB17" s="9" cm="1">
        <f t="array" ref="AB17">IF($L17,INDEX(zTippingResultsByGroup[],$J17,AB$11),"")</f>
        <v>0</v>
      </c>
      <c r="AC17" s="11"/>
      <c r="AD17" s="9"/>
      <c r="AE17" s="11" t="b">
        <f ca="1"/>
        <v>0</v>
      </c>
      <c r="AF17" s="13" t="e">
        <f ca="1"/>
        <v>#NAME?</v>
      </c>
      <c r="AG17" s="12" t="b">
        <f t="shared" ca="1" si="2"/>
        <v>0</v>
      </c>
      <c r="AH17" s="19" cm="1">
        <f t="array" ref="AH17">IF($L17,INDEX(zTippingResultsByGroup[],$J17,AH$11),"")</f>
        <v>0</v>
      </c>
      <c r="AI17" s="13"/>
      <c r="AJ17" s="13" t="b">
        <f t="shared" si="3"/>
        <v>1</v>
      </c>
      <c r="AK17" s="13" t="b">
        <f t="shared" si="4"/>
        <v>1</v>
      </c>
      <c r="AL17" s="13"/>
      <c r="AM17" s="13"/>
      <c r="AN17" s="13"/>
      <c r="AO17" s="13"/>
      <c r="AP17" s="13"/>
      <c r="AQ17" s="13"/>
      <c r="AR17" s="13"/>
      <c r="AS17" s="13"/>
      <c r="AT17" s="20"/>
    </row>
    <row r="18" spans="1:46" x14ac:dyDescent="0.35">
      <c r="A18" s="5">
        <v>5</v>
      </c>
      <c r="B18" s="9" cm="1">
        <f t="array" ref="B18">INDEX(zTippingResultsByGroup[],$J18,B$11)</f>
        <v>39</v>
      </c>
      <c r="C18" s="9" t="b">
        <v>1</v>
      </c>
      <c r="D18" s="9" t="b" cm="1">
        <f t="array" ref="D18">INDEX(zTippingResultsByGroup[],$J18,D$11)&lt;&gt;0</f>
        <v>1</v>
      </c>
      <c r="E18" s="9"/>
      <c r="F18" s="9"/>
      <c r="G18" s="9">
        <f t="shared" si="5"/>
        <v>3</v>
      </c>
      <c r="H18" s="9" t="b">
        <f t="shared" si="7"/>
        <v>0</v>
      </c>
      <c r="I18" s="9">
        <v>5</v>
      </c>
      <c r="J18" s="9">
        <f t="shared" si="8"/>
        <v>85</v>
      </c>
      <c r="K18" s="9" cm="1">
        <f t="array" ref="K18">INDEX(zTippingResultsByGroup[],$J18,K$11)</f>
        <v>9</v>
      </c>
      <c r="L18" s="9" t="b">
        <f t="shared" si="0"/>
        <v>1</v>
      </c>
      <c r="M18" s="9" t="e">
        <f ca="1">_xlfn.XLOOKUP($B18,Results!$A$11:$A$197,Results!$L$11:$L$197,,0)</f>
        <v>#NAME?</v>
      </c>
      <c r="N18" s="9" t="str" cm="1">
        <f t="array" ref="N18">IF($L18,INDEX(zTippingResultsByGroup[],$J18,N$11),"")</f>
        <v>Richard</v>
      </c>
      <c r="O18" s="9" t="str" cm="1">
        <f t="array" ref="O18">IF($L18,INDEX(zTippingResultsByGroup[],$J18,O$11),"")</f>
        <v>Bennett</v>
      </c>
      <c r="P18" s="9"/>
      <c r="Q18" s="9"/>
      <c r="R18" s="21">
        <f t="shared" si="1"/>
        <v>3</v>
      </c>
      <c r="S18" s="14" t="e">
        <f ca="1"/>
        <v>#NAME?</v>
      </c>
      <c r="T18" s="9" t="str">
        <f t="shared" si="6"/>
        <v>Richard Bennett</v>
      </c>
      <c r="U18" s="19" cm="1">
        <f t="array" ref="U18">IF($L18,INDEX(zTippingResultsByGroup[],$J18,U$11),"")</f>
        <v>3</v>
      </c>
      <c r="V18" s="19" cm="1">
        <f t="array" ref="V18">IF($L18,INDEX(zTippingResultsByGroup[],$J18,V$11),"")</f>
        <v>0</v>
      </c>
      <c r="W18" s="19" cm="1">
        <f t="array" ref="W18">IF($L18,INDEX(zTippingResultsByGroup[],$J18,W$11),"")</f>
        <v>3</v>
      </c>
      <c r="X18" s="28" cm="1">
        <f t="array" ref="X18">IF($L18,INDEX(zTippingResultsByGroup[],$J18,X$11),"")</f>
        <v>0.75</v>
      </c>
      <c r="Y18" s="14" t="str" cm="1">
        <f t="array" ref="Y18">LEFT(IF($L18,INDEX(zTippingResultsByGroup[],$J18,Y$11),""),1)</f>
        <v>M</v>
      </c>
      <c r="Z18" s="14" t="str" cm="1">
        <f t="array" ref="Z18">LEFT(IF($L18,INDEX(zTippingResultsByGroup[],$J18,Z$11),""),1)</f>
        <v>N</v>
      </c>
      <c r="AA18" s="14" t="str" cm="1">
        <f t="array" ref="AA18">LEFT(IF($L18,INDEX(zTippingResultsByGroup[],$J18,AA$11),""),1)</f>
        <v>F</v>
      </c>
      <c r="AB18" s="9" cm="1">
        <f t="array" ref="AB18">IF($L18,INDEX(zTippingResultsByGroup[],$J18,AB$11),"")</f>
        <v>0</v>
      </c>
      <c r="AC18" s="11"/>
      <c r="AD18" s="9"/>
      <c r="AE18" s="11"/>
      <c r="AF18" s="13"/>
      <c r="AG18" s="12" t="b">
        <f t="shared" si="2"/>
        <v>1</v>
      </c>
      <c r="AH18" s="19" cm="1">
        <f t="array" ref="AH18">IF($L18,INDEX(zTippingResultsByGroup[],$J18,AH$11),"")</f>
        <v>2</v>
      </c>
      <c r="AI18" s="13"/>
      <c r="AJ18" s="13" t="b">
        <f t="shared" si="3"/>
        <v>1</v>
      </c>
      <c r="AK18" s="13" t="b">
        <f t="shared" si="4"/>
        <v>1</v>
      </c>
      <c r="AL18" s="13"/>
      <c r="AM18" s="13"/>
      <c r="AN18" s="13"/>
      <c r="AO18" s="13"/>
      <c r="AP18" s="13"/>
      <c r="AQ18" s="13"/>
      <c r="AR18" s="13"/>
      <c r="AS18" s="13"/>
      <c r="AT18" s="20"/>
    </row>
    <row r="19" spans="1:46" x14ac:dyDescent="0.35">
      <c r="A19" s="5">
        <v>6</v>
      </c>
      <c r="B19" s="9" cm="1">
        <f t="array" ref="B19">INDEX(zTippingResultsByGroup[],$J19,B$11)</f>
        <v>34</v>
      </c>
      <c r="C19" s="9" t="b">
        <v>1</v>
      </c>
      <c r="D19" s="9" t="b" cm="1">
        <f t="array" ref="D19">INDEX(zTippingResultsByGroup[],$J19,D$11)&lt;&gt;0</f>
        <v>1</v>
      </c>
      <c r="E19" s="9"/>
      <c r="F19" s="9"/>
      <c r="G19" s="9">
        <f t="shared" si="5"/>
        <v>4</v>
      </c>
      <c r="H19" s="9" t="b">
        <f t="shared" si="7"/>
        <v>0</v>
      </c>
      <c r="I19" s="9">
        <v>6</v>
      </c>
      <c r="J19" s="9">
        <f t="shared" si="8"/>
        <v>86</v>
      </c>
      <c r="K19" s="9" cm="1">
        <f t="array" ref="K19">INDEX(zTippingResultsByGroup[],$J19,K$11)</f>
        <v>9</v>
      </c>
      <c r="L19" s="9" t="b">
        <f t="shared" si="0"/>
        <v>1</v>
      </c>
      <c r="M19" s="9" t="e">
        <f ca="1">_xlfn.XLOOKUP($B19,Results!$A$11:$A$197,Results!$L$11:$L$197,,0)</f>
        <v>#NAME?</v>
      </c>
      <c r="N19" s="9" t="str" cm="1">
        <f t="array" ref="N19">IF($L19,INDEX(zTippingResultsByGroup[],$J19,N$11),"")</f>
        <v>Lisa</v>
      </c>
      <c r="O19" s="9" t="str" cm="1">
        <f t="array" ref="O19">IF($L19,INDEX(zTippingResultsByGroup[],$J19,O$11),"")</f>
        <v>Harris</v>
      </c>
      <c r="P19" s="9"/>
      <c r="Q19" s="9"/>
      <c r="R19" s="21">
        <f t="shared" si="1"/>
        <v>3</v>
      </c>
      <c r="S19" s="14" t="e">
        <f ca="1"/>
        <v>#NAME?</v>
      </c>
      <c r="T19" s="9" t="str">
        <f t="shared" si="6"/>
        <v>Lisa Harris</v>
      </c>
      <c r="U19" s="19" cm="1">
        <f t="array" ref="U19">IF($L19,INDEX(zTippingResultsByGroup[],$J19,U$11),"")</f>
        <v>3</v>
      </c>
      <c r="V19" s="19" cm="1">
        <f t="array" ref="V19">IF($L19,INDEX(zTippingResultsByGroup[],$J19,V$11),"")</f>
        <v>0</v>
      </c>
      <c r="W19" s="19" cm="1">
        <f t="array" ref="W19">IF($L19,INDEX(zTippingResultsByGroup[],$J19,W$11),"")</f>
        <v>3</v>
      </c>
      <c r="X19" s="28" cm="1">
        <f t="array" ref="X19">IF($L19,INDEX(zTippingResultsByGroup[],$J19,X$11),"")</f>
        <v>0.75</v>
      </c>
      <c r="Y19" s="14" t="str" cm="1">
        <f t="array" ref="Y19">LEFT(IF($L19,INDEX(zTippingResultsByGroup[],$J19,Y$11),""),1)</f>
        <v>F</v>
      </c>
      <c r="Z19" s="14" t="str" cm="1">
        <f t="array" ref="Z19">LEFT(IF($L19,INDEX(zTippingResultsByGroup[],$J19,Z$11),""),1)</f>
        <v>S</v>
      </c>
      <c r="AA19" s="14" t="str" cm="1">
        <f t="array" ref="AA19">LEFT(IF($L19,INDEX(zTippingResultsByGroup[],$J19,AA$11),""),1)</f>
        <v>T</v>
      </c>
      <c r="AB19" s="9" cm="1">
        <f t="array" ref="AB19">IF($L19,INDEX(zTippingResultsByGroup[],$J19,AB$11),"")</f>
        <v>0</v>
      </c>
      <c r="AC19" s="11"/>
      <c r="AD19" s="9"/>
      <c r="AE19" s="11"/>
      <c r="AF19" s="13"/>
      <c r="AG19" s="12" t="b">
        <f t="shared" si="2"/>
        <v>1</v>
      </c>
      <c r="AH19" s="19" cm="1">
        <f t="array" ref="AH19">IF($L19,INDEX(zTippingResultsByGroup[],$J19,AH$11),"")</f>
        <v>1</v>
      </c>
      <c r="AI19" s="13"/>
      <c r="AJ19" s="13" t="b">
        <f t="shared" si="3"/>
        <v>1</v>
      </c>
      <c r="AK19" s="13" t="b">
        <f t="shared" si="4"/>
        <v>1</v>
      </c>
      <c r="AL19" s="13"/>
      <c r="AM19" s="13"/>
      <c r="AN19" s="13"/>
      <c r="AO19" s="13"/>
      <c r="AP19" s="13"/>
      <c r="AQ19" s="13"/>
      <c r="AR19" s="13"/>
      <c r="AS19" s="13"/>
      <c r="AT19" s="20"/>
    </row>
    <row r="20" spans="1:46" x14ac:dyDescent="0.35">
      <c r="A20" s="5">
        <v>7</v>
      </c>
      <c r="B20" s="9" cm="1">
        <f t="array" ref="B20">INDEX(zTippingResultsByGroup[],$J20,B$11)</f>
        <v>105</v>
      </c>
      <c r="C20" s="9" t="b">
        <v>1</v>
      </c>
      <c r="D20" s="9" t="b" cm="1">
        <f t="array" ref="D20">INDEX(zTippingResultsByGroup[],$J20,D$11)&lt;&gt;0</f>
        <v>0</v>
      </c>
      <c r="E20" s="9"/>
      <c r="F20" s="9"/>
      <c r="G20" s="9">
        <f t="shared" si="5"/>
        <v>1</v>
      </c>
      <c r="H20" s="9" t="b">
        <f t="shared" si="7"/>
        <v>1</v>
      </c>
      <c r="I20" s="9">
        <v>7</v>
      </c>
      <c r="J20" s="9">
        <f t="shared" si="8"/>
        <v>87</v>
      </c>
      <c r="K20" s="9" cm="1">
        <f t="array" ref="K20">INDEX(zTippingResultsByGroup[],$J20,K$11)</f>
        <v>9</v>
      </c>
      <c r="L20" s="9" t="b">
        <f t="shared" si="0"/>
        <v>1</v>
      </c>
      <c r="M20" s="9" t="e">
        <f ca="1">_xlfn.XLOOKUP($B20,Results!$A$11:$A$197,Results!$L$11:$L$197,,0)</f>
        <v>#NAME?</v>
      </c>
      <c r="N20" s="9" t="str" cm="1">
        <f t="array" ref="N20">IF($L20,INDEX(zTippingResultsByGroup[],$J20,N$11),"")</f>
        <v>Mark</v>
      </c>
      <c r="O20" s="9" t="str" cm="1">
        <f t="array" ref="O20">IF($L20,INDEX(zTippingResultsByGroup[],$J20,O$11),"")</f>
        <v>Spooner</v>
      </c>
      <c r="P20" s="9"/>
      <c r="Q20" s="9"/>
      <c r="R20" s="21">
        <f t="shared" si="1"/>
        <v>7</v>
      </c>
      <c r="S20" s="14" t="e">
        <f ca="1"/>
        <v>#NAME?</v>
      </c>
      <c r="T20" s="9" t="str">
        <f t="shared" si="6"/>
        <v>Mark Spooner</v>
      </c>
      <c r="U20" s="19" cm="1">
        <f t="array" ref="U20">IF($L20,INDEX(zTippingResultsByGroup[],$J20,U$11),"")</f>
        <v>2</v>
      </c>
      <c r="V20" s="19" cm="1">
        <f t="array" ref="V20">IF($L20,INDEX(zTippingResultsByGroup[],$J20,V$11),"")</f>
        <v>0</v>
      </c>
      <c r="W20" s="19" cm="1">
        <f t="array" ref="W20">IF($L20,INDEX(zTippingResultsByGroup[],$J20,W$11),"")</f>
        <v>2</v>
      </c>
      <c r="X20" s="28" cm="1">
        <f t="array" ref="X20">IF($L20,INDEX(zTippingResultsByGroup[],$J20,X$11),"")</f>
        <v>0.5</v>
      </c>
      <c r="Y20" s="14" t="str" cm="1">
        <f t="array" ref="Y20">LEFT(IF($L20,INDEX(zTippingResultsByGroup[],$J20,Y$11),""),1)</f>
        <v>M</v>
      </c>
      <c r="Z20" s="14" t="str" cm="1">
        <f t="array" ref="Z20">LEFT(IF($L20,INDEX(zTippingResultsByGroup[],$J20,Z$11),""),1)</f>
        <v>N</v>
      </c>
      <c r="AA20" s="14" t="str" cm="1">
        <f t="array" ref="AA20">LEFT(IF($L20,INDEX(zTippingResultsByGroup[],$J20,AA$11),""),1)</f>
        <v>F</v>
      </c>
      <c r="AB20" s="9" cm="1">
        <f t="array" ref="AB20">IF($L20,INDEX(zTippingResultsByGroup[],$J20,AB$11),"")</f>
        <v>0</v>
      </c>
      <c r="AC20" s="11"/>
      <c r="AD20" s="9"/>
      <c r="AE20" s="11"/>
      <c r="AF20" s="13"/>
      <c r="AG20" s="12" t="b">
        <f t="shared" si="2"/>
        <v>1</v>
      </c>
      <c r="AH20" s="19" cm="1">
        <f t="array" ref="AH20">IF($L20,INDEX(zTippingResultsByGroup[],$J20,AH$11),"")</f>
        <v>1</v>
      </c>
      <c r="AI20" s="13"/>
      <c r="AJ20" s="13" t="b">
        <f t="shared" si="3"/>
        <v>1</v>
      </c>
      <c r="AK20" s="13" t="b">
        <f t="shared" si="4"/>
        <v>1</v>
      </c>
      <c r="AL20" s="13"/>
      <c r="AM20" s="13"/>
      <c r="AN20" s="13"/>
      <c r="AO20" s="13"/>
      <c r="AP20" s="13"/>
      <c r="AQ20" s="13"/>
      <c r="AR20" s="13"/>
      <c r="AS20" s="13"/>
      <c r="AT20" s="20"/>
    </row>
    <row r="21" spans="1:46" x14ac:dyDescent="0.35">
      <c r="A21" s="5">
        <v>8</v>
      </c>
      <c r="B21" s="9" cm="1">
        <f t="array" ref="B21">INDEX(zTippingResultsByGroup[],$J21,B$11)</f>
        <v>165</v>
      </c>
      <c r="C21" s="9" t="b">
        <v>1</v>
      </c>
      <c r="D21" s="9" t="b" cm="1">
        <f t="array" ref="D21">INDEX(zTippingResultsByGroup[],$J21,D$11)&lt;&gt;0</f>
        <v>0</v>
      </c>
      <c r="E21" s="9"/>
      <c r="F21" s="9"/>
      <c r="G21" s="9">
        <f t="shared" si="5"/>
        <v>2</v>
      </c>
      <c r="H21" s="9" t="b">
        <f t="shared" si="7"/>
        <v>1</v>
      </c>
      <c r="I21" s="9">
        <v>8</v>
      </c>
      <c r="J21" s="9">
        <f t="shared" si="8"/>
        <v>88</v>
      </c>
      <c r="K21" s="9" cm="1">
        <f t="array" ref="K21">INDEX(zTippingResultsByGroup[],$J21,K$11)</f>
        <v>9</v>
      </c>
      <c r="L21" s="9" t="b">
        <f t="shared" si="0"/>
        <v>1</v>
      </c>
      <c r="M21" s="9" t="e">
        <f ca="1">_xlfn.XLOOKUP($B21,Results!$A$11:$A$197,Results!$L$11:$L$197,,0)</f>
        <v>#NAME?</v>
      </c>
      <c r="N21" s="9" t="str" cm="1">
        <f t="array" ref="N21">IF($L21,INDEX(zTippingResultsByGroup[],$J21,N$11),"")</f>
        <v>Barry</v>
      </c>
      <c r="O21" s="9" t="str" cm="1">
        <f t="array" ref="O21">IF($L21,INDEX(zTippingResultsByGroup[],$J21,O$11),"")</f>
        <v>Golding</v>
      </c>
      <c r="P21" s="9"/>
      <c r="Q21" s="9"/>
      <c r="R21" s="21">
        <f t="shared" si="1"/>
        <v>7</v>
      </c>
      <c r="S21" s="14" t="e">
        <f ca="1"/>
        <v>#NAME?</v>
      </c>
      <c r="T21" s="9" t="str">
        <f t="shared" si="6"/>
        <v>Barry Golding</v>
      </c>
      <c r="U21" s="19" cm="1">
        <f t="array" ref="U21">IF($L21,INDEX(zTippingResultsByGroup[],$J21,U$11),"")</f>
        <v>2</v>
      </c>
      <c r="V21" s="19" cm="1">
        <f t="array" ref="V21">IF($L21,INDEX(zTippingResultsByGroup[],$J21,V$11),"")</f>
        <v>0</v>
      </c>
      <c r="W21" s="19" cm="1">
        <f t="array" ref="W21">IF($L21,INDEX(zTippingResultsByGroup[],$J21,W$11),"")</f>
        <v>2</v>
      </c>
      <c r="X21" s="28" cm="1">
        <f t="array" ref="X21">IF($L21,INDEX(zTippingResultsByGroup[],$J21,X$11),"")</f>
        <v>0.5</v>
      </c>
      <c r="Y21" s="14" t="str" cm="1">
        <f t="array" ref="Y21">LEFT(IF($L21,INDEX(zTippingResultsByGroup[],$J21,Y$11),""),1)</f>
        <v>M</v>
      </c>
      <c r="Z21" s="14" t="str" cm="1">
        <f t="array" ref="Z21">LEFT(IF($L21,INDEX(zTippingResultsByGroup[],$J21,Z$11),""),1)</f>
        <v>S</v>
      </c>
      <c r="AA21" s="14" t="str" cm="1">
        <f t="array" ref="AA21">LEFT(IF($L21,INDEX(zTippingResultsByGroup[],$J21,AA$11),""),1)</f>
        <v>F</v>
      </c>
      <c r="AB21" s="9" cm="1">
        <f t="array" ref="AB21">IF($L21,INDEX(zTippingResultsByGroup[],$J21,AB$11),"")</f>
        <v>0</v>
      </c>
      <c r="AC21" s="11"/>
      <c r="AD21" s="9"/>
      <c r="AE21" s="11"/>
      <c r="AF21" s="13"/>
      <c r="AG21" s="12" t="b">
        <f t="shared" si="2"/>
        <v>1</v>
      </c>
      <c r="AH21" s="19" cm="1">
        <f t="array" ref="AH21">IF($L21,INDEX(zTippingResultsByGroup[],$J21,AH$11),"")</f>
        <v>0</v>
      </c>
      <c r="AI21" s="13"/>
      <c r="AJ21" s="13" t="b">
        <f t="shared" si="3"/>
        <v>1</v>
      </c>
      <c r="AK21" s="13" t="b">
        <f t="shared" si="4"/>
        <v>1</v>
      </c>
      <c r="AL21" s="13"/>
      <c r="AM21" s="13"/>
      <c r="AN21" s="13"/>
      <c r="AO21" s="13"/>
      <c r="AP21" s="13"/>
      <c r="AQ21" s="13"/>
      <c r="AR21" s="13"/>
      <c r="AS21" s="13"/>
      <c r="AT21" s="20"/>
    </row>
    <row r="22" spans="1:46" x14ac:dyDescent="0.35">
      <c r="A22" s="5">
        <v>9</v>
      </c>
      <c r="B22" s="9" cm="1">
        <f t="array" ref="B22">INDEX(zTippingResultsByGroup[],$J22,B$11)</f>
        <v>239</v>
      </c>
      <c r="C22" s="9" t="b">
        <v>1</v>
      </c>
      <c r="D22" s="9" t="b" cm="1">
        <f t="array" ref="D22">INDEX(zTippingResultsByGroup[],$J22,D$11)&lt;&gt;0</f>
        <v>1</v>
      </c>
      <c r="E22" s="9"/>
      <c r="F22" s="9"/>
      <c r="G22" s="9">
        <f t="shared" si="5"/>
        <v>3</v>
      </c>
      <c r="H22" s="9" t="b">
        <f t="shared" si="7"/>
        <v>1</v>
      </c>
      <c r="I22" s="9">
        <v>9</v>
      </c>
      <c r="J22" s="9">
        <f t="shared" si="8"/>
        <v>89</v>
      </c>
      <c r="K22" s="9" cm="1">
        <f t="array" ref="K22">INDEX(zTippingResultsByGroup[],$J22,K$11)</f>
        <v>9</v>
      </c>
      <c r="L22" s="9" t="b">
        <f t="shared" si="0"/>
        <v>1</v>
      </c>
      <c r="M22" s="9" t="e">
        <f ca="1">_xlfn.XLOOKUP($B22,Results!$A$11:$A$197,Results!$L$11:$L$197,,0)</f>
        <v>#NAME?</v>
      </c>
      <c r="N22" s="9" t="str" cm="1">
        <f t="array" ref="N22">IF($L22,INDEX(zTippingResultsByGroup[],$J22,N$11),"")</f>
        <v>Andrew</v>
      </c>
      <c r="O22" s="9" t="str" cm="1">
        <f t="array" ref="O22">IF($L22,INDEX(zTippingResultsByGroup[],$J22,O$11),"")</f>
        <v>Chung</v>
      </c>
      <c r="P22" s="9"/>
      <c r="Q22" s="9"/>
      <c r="R22" s="21">
        <f t="shared" si="1"/>
        <v>7</v>
      </c>
      <c r="S22" s="14" t="e">
        <f ca="1"/>
        <v>#NAME?</v>
      </c>
      <c r="T22" s="9" t="str">
        <f t="shared" si="6"/>
        <v>Andrew Chung</v>
      </c>
      <c r="U22" s="19" cm="1">
        <f t="array" ref="U22">IF($L22,INDEX(zTippingResultsByGroup[],$J22,U$11),"")</f>
        <v>2</v>
      </c>
      <c r="V22" s="19" cm="1">
        <f t="array" ref="V22">IF($L22,INDEX(zTippingResultsByGroup[],$J22,V$11),"")</f>
        <v>0</v>
      </c>
      <c r="W22" s="19" cm="1">
        <f t="array" ref="W22">IF($L22,INDEX(zTippingResultsByGroup[],$J22,W$11),"")</f>
        <v>2</v>
      </c>
      <c r="X22" s="28" cm="1">
        <f t="array" ref="X22">IF($L22,INDEX(zTippingResultsByGroup[],$J22,X$11),"")</f>
        <v>0.5</v>
      </c>
      <c r="Y22" s="14" t="str" cm="1">
        <f t="array" ref="Y22">LEFT(IF($L22,INDEX(zTippingResultsByGroup[],$J22,Y$11),""),1)</f>
        <v>M</v>
      </c>
      <c r="Z22" s="14" t="str" cm="1">
        <f t="array" ref="Z22">LEFT(IF($L22,INDEX(zTippingResultsByGroup[],$J22,Z$11),""),1)</f>
        <v>S</v>
      </c>
      <c r="AA22" s="14" t="str" cm="1">
        <f t="array" ref="AA22">LEFT(IF($L22,INDEX(zTippingResultsByGroup[],$J22,AA$11),""),1)</f>
        <v>F</v>
      </c>
      <c r="AB22" s="9" cm="1">
        <f t="array" ref="AB22">IF($L22,INDEX(zTippingResultsByGroup[],$J22,AB$11),"")</f>
        <v>0</v>
      </c>
      <c r="AC22" s="11"/>
      <c r="AD22" s="9"/>
      <c r="AE22" s="11"/>
      <c r="AF22" s="13"/>
      <c r="AG22" s="12" t="b">
        <f t="shared" si="2"/>
        <v>1</v>
      </c>
      <c r="AH22" s="19" cm="1">
        <f t="array" ref="AH22">IF($L22,INDEX(zTippingResultsByGroup[],$J22,AH$11),"")</f>
        <v>2</v>
      </c>
      <c r="AI22" s="13"/>
      <c r="AJ22" s="13" t="b">
        <f t="shared" si="3"/>
        <v>1</v>
      </c>
      <c r="AK22" s="13" t="b">
        <f t="shared" si="4"/>
        <v>1</v>
      </c>
      <c r="AL22" s="13"/>
      <c r="AM22" s="13"/>
      <c r="AN22" s="13"/>
      <c r="AO22" s="13"/>
      <c r="AP22" s="13"/>
      <c r="AQ22" s="13"/>
      <c r="AR22" s="13"/>
      <c r="AS22" s="13"/>
      <c r="AT22" s="20"/>
    </row>
    <row r="23" spans="1:46" x14ac:dyDescent="0.35">
      <c r="A23" s="5">
        <v>10</v>
      </c>
      <c r="B23" s="9" cm="1">
        <f t="array" ref="B23">INDEX(zTippingResultsByGroup[],$J23,B$11)</f>
        <v>258</v>
      </c>
      <c r="C23" s="9" t="b">
        <v>1</v>
      </c>
      <c r="D23" s="9" t="b" cm="1">
        <f t="array" ref="D23">INDEX(zTippingResultsByGroup[],$J23,D$11)&lt;&gt;0</f>
        <v>0</v>
      </c>
      <c r="E23" s="9"/>
      <c r="F23" s="9"/>
      <c r="G23" s="9">
        <f t="shared" si="5"/>
        <v>4</v>
      </c>
      <c r="H23" s="9" t="b">
        <f t="shared" si="7"/>
        <v>1</v>
      </c>
      <c r="I23" s="9">
        <v>10</v>
      </c>
      <c r="J23" s="9">
        <f t="shared" si="8"/>
        <v>90</v>
      </c>
      <c r="K23" s="9" cm="1">
        <f t="array" ref="K23">INDEX(zTippingResultsByGroup[],$J23,K$11)</f>
        <v>9</v>
      </c>
      <c r="L23" s="9" t="b">
        <f t="shared" si="0"/>
        <v>1</v>
      </c>
      <c r="M23" s="9" t="e">
        <f ca="1">_xlfn.XLOOKUP($B23,Results!$A$11:$A$197,Results!$L$11:$L$197,,0)</f>
        <v>#NAME?</v>
      </c>
      <c r="N23" s="9" t="str" cm="1">
        <f t="array" ref="N23">IF($L23,INDEX(zTippingResultsByGroup[],$J23,N$11),"")</f>
        <v>Nathan</v>
      </c>
      <c r="O23" s="9" t="str" cm="1">
        <f t="array" ref="O23">IF($L23,INDEX(zTippingResultsByGroup[],$J23,O$11),"")</f>
        <v>Cullen</v>
      </c>
      <c r="P23" s="9"/>
      <c r="Q23" s="9"/>
      <c r="R23" s="21">
        <f t="shared" si="1"/>
        <v>7</v>
      </c>
      <c r="S23" s="14" t="e">
        <f ca="1"/>
        <v>#NAME?</v>
      </c>
      <c r="T23" s="9" t="str">
        <f t="shared" si="6"/>
        <v>Nathan Cullen</v>
      </c>
      <c r="U23" s="19" cm="1">
        <f t="array" ref="U23">IF($L23,INDEX(zTippingResultsByGroup[],$J23,U$11),"")</f>
        <v>2</v>
      </c>
      <c r="V23" s="19" cm="1">
        <f t="array" ref="V23">IF($L23,INDEX(zTippingResultsByGroup[],$J23,V$11),"")</f>
        <v>0</v>
      </c>
      <c r="W23" s="19" cm="1">
        <f t="array" ref="W23">IF($L23,INDEX(zTippingResultsByGroup[],$J23,W$11),"")</f>
        <v>2</v>
      </c>
      <c r="X23" s="28" cm="1">
        <f t="array" ref="X23">IF($L23,INDEX(zTippingResultsByGroup[],$J23,X$11),"")</f>
        <v>0.5</v>
      </c>
      <c r="Y23" s="14" t="str" cm="1">
        <f t="array" ref="Y23">LEFT(IF($L23,INDEX(zTippingResultsByGroup[],$J23,Y$11),""),1)</f>
        <v>M</v>
      </c>
      <c r="Z23" s="14" t="str" cm="1">
        <f t="array" ref="Z23">LEFT(IF($L23,INDEX(zTippingResultsByGroup[],$J23,Z$11),""),1)</f>
        <v>N</v>
      </c>
      <c r="AA23" s="14" t="str" cm="1">
        <f t="array" ref="AA23">LEFT(IF($L23,INDEX(zTippingResultsByGroup[],$J23,AA$11),""),1)</f>
        <v>F</v>
      </c>
      <c r="AB23" s="9" cm="1">
        <f t="array" ref="AB23">IF($L23,INDEX(zTippingResultsByGroup[],$J23,AB$11),"")</f>
        <v>0</v>
      </c>
      <c r="AC23" s="11"/>
      <c r="AD23" s="9"/>
      <c r="AE23" s="11"/>
      <c r="AF23" s="13"/>
      <c r="AG23" s="12" t="b">
        <f t="shared" si="2"/>
        <v>1</v>
      </c>
      <c r="AH23" s="19" cm="1">
        <f t="array" ref="AH23">IF($L23,INDEX(zTippingResultsByGroup[],$J23,AH$11),"")</f>
        <v>1</v>
      </c>
      <c r="AI23" s="13"/>
      <c r="AJ23" s="13" t="b">
        <f t="shared" si="3"/>
        <v>1</v>
      </c>
      <c r="AK23" s="13" t="b">
        <f t="shared" si="4"/>
        <v>1</v>
      </c>
      <c r="AL23" s="13"/>
      <c r="AM23" s="13"/>
      <c r="AN23" s="13"/>
      <c r="AO23" s="13"/>
      <c r="AP23" s="13"/>
      <c r="AQ23" s="13"/>
      <c r="AR23" s="13"/>
      <c r="AS23" s="13"/>
      <c r="AT23" s="20"/>
    </row>
    <row r="24" spans="1:46" s="10" customFormat="1" x14ac:dyDescent="0.35">
      <c r="A24" s="10">
        <v>11</v>
      </c>
      <c r="B24" s="9" cm="1">
        <f t="array" ref="B24">INDEX(zTippingResultsByGroup[],$J24,B$11)</f>
        <v>57</v>
      </c>
      <c r="C24" s="9" t="b">
        <v>1</v>
      </c>
      <c r="D24" s="9" t="b" cm="1">
        <f t="array" ref="D24">INDEX(zTippingResultsByGroup[],$J24,D$11)&lt;&gt;0</f>
        <v>1</v>
      </c>
      <c r="E24" s="9"/>
      <c r="F24" s="9"/>
      <c r="G24" s="9">
        <f t="shared" si="5"/>
        <v>5</v>
      </c>
      <c r="H24" s="9" t="b">
        <f t="shared" si="7"/>
        <v>1</v>
      </c>
      <c r="I24" s="9">
        <v>11</v>
      </c>
      <c r="J24" s="9">
        <f t="shared" si="8"/>
        <v>91</v>
      </c>
      <c r="K24" s="9" cm="1">
        <f t="array" ref="K24">INDEX(zTippingResultsByGroup[],$J24,K$11)</f>
        <v>9</v>
      </c>
      <c r="L24" s="9" t="b">
        <f t="shared" si="0"/>
        <v>1</v>
      </c>
      <c r="M24" s="9" t="e">
        <f ca="1">_xlfn.XLOOKUP($B24,Results!$A$11:$A$197,Results!$L$11:$L$197,,0)</f>
        <v>#NAME?</v>
      </c>
      <c r="N24" s="9" t="str" cm="1">
        <f t="array" ref="N24">IF($L24,INDEX(zTippingResultsByGroup[],$J24,N$11),"")</f>
        <v>Graeme</v>
      </c>
      <c r="O24" s="9" t="str" cm="1">
        <f t="array" ref="O24">IF($L24,INDEX(zTippingResultsByGroup[],$J24,O$11),"")</f>
        <v>Wood</v>
      </c>
      <c r="P24" s="9"/>
      <c r="Q24" s="9"/>
      <c r="R24" s="21">
        <f t="shared" si="1"/>
        <v>7</v>
      </c>
      <c r="S24" s="14" t="e">
        <f ca="1"/>
        <v>#NAME?</v>
      </c>
      <c r="T24" s="9" t="str">
        <f t="shared" si="6"/>
        <v>Graeme Wood</v>
      </c>
      <c r="U24" s="19" cm="1">
        <f t="array" ref="U24">IF($L24,INDEX(zTippingResultsByGroup[],$J24,U$11),"")</f>
        <v>2</v>
      </c>
      <c r="V24" s="19" cm="1">
        <f t="array" ref="V24">IF($L24,INDEX(zTippingResultsByGroup[],$J24,V$11),"")</f>
        <v>0</v>
      </c>
      <c r="W24" s="19" cm="1">
        <f t="array" ref="W24">IF($L24,INDEX(zTippingResultsByGroup[],$J24,W$11),"")</f>
        <v>2</v>
      </c>
      <c r="X24" s="28" cm="1">
        <f t="array" ref="X24">IF($L24,INDEX(zTippingResultsByGroup[],$J24,X$11),"")</f>
        <v>0.5</v>
      </c>
      <c r="Y24" s="14" t="str" cm="1">
        <f t="array" ref="Y24">LEFT(IF($L24,INDEX(zTippingResultsByGroup[],$J24,Y$11),""),1)</f>
        <v>M</v>
      </c>
      <c r="Z24" s="14" t="str" cm="1">
        <f t="array" ref="Z24">LEFT(IF($L24,INDEX(zTippingResultsByGroup[],$J24,Z$11),""),1)</f>
        <v>S</v>
      </c>
      <c r="AA24" s="14" t="str" cm="1">
        <f t="array" ref="AA24">LEFT(IF($L24,INDEX(zTippingResultsByGroup[],$J24,AA$11),""),1)</f>
        <v>T</v>
      </c>
      <c r="AB24" s="9" cm="1">
        <f t="array" ref="AB24">IF($L24,INDEX(zTippingResultsByGroup[],$J24,AB$11),"")</f>
        <v>0</v>
      </c>
      <c r="AC24" s="11"/>
      <c r="AD24" s="9"/>
      <c r="AE24" s="11"/>
      <c r="AF24" s="13"/>
      <c r="AG24" s="12" t="b">
        <f t="shared" si="2"/>
        <v>1</v>
      </c>
      <c r="AH24" s="19" cm="1">
        <f t="array" ref="AH24">IF($L24,INDEX(zTippingResultsByGroup[],$J24,AH$11),"")</f>
        <v>2</v>
      </c>
      <c r="AI24" s="13"/>
      <c r="AJ24" s="13" t="b">
        <f t="shared" si="3"/>
        <v>1</v>
      </c>
      <c r="AK24" s="13" t="b">
        <f t="shared" si="4"/>
        <v>1</v>
      </c>
      <c r="AL24" s="13"/>
      <c r="AM24" s="13"/>
      <c r="AN24" s="13"/>
      <c r="AO24" s="13"/>
      <c r="AP24" s="13"/>
      <c r="AQ24" s="13"/>
      <c r="AR24" s="13"/>
      <c r="AS24" s="13"/>
      <c r="AT24" s="20"/>
    </row>
    <row r="25" spans="1:46" x14ac:dyDescent="0.35">
      <c r="A25" s="5">
        <v>12</v>
      </c>
      <c r="B25" s="9" cm="1">
        <f t="array" ref="B25">INDEX(zTippingResultsByGroup[],$J25,B$11)</f>
        <v>63</v>
      </c>
      <c r="C25" s="9" t="b">
        <v>1</v>
      </c>
      <c r="D25" s="9" t="b" cm="1">
        <f t="array" ref="D25">INDEX(zTippingResultsByGroup[],$J25,D$11)&lt;&gt;0</f>
        <v>0</v>
      </c>
      <c r="E25" s="9"/>
      <c r="F25" s="9"/>
      <c r="G25" s="9">
        <f t="shared" si="5"/>
        <v>1</v>
      </c>
      <c r="H25" s="9" t="b">
        <f t="shared" si="7"/>
        <v>0</v>
      </c>
      <c r="I25" s="9">
        <v>12</v>
      </c>
      <c r="J25" s="9">
        <f t="shared" si="8"/>
        <v>92</v>
      </c>
      <c r="K25" s="9" cm="1">
        <f t="array" ref="K25">INDEX(zTippingResultsByGroup[],$J25,K$11)</f>
        <v>9</v>
      </c>
      <c r="L25" s="9" t="b">
        <f t="shared" si="0"/>
        <v>1</v>
      </c>
      <c r="M25" s="9" t="e">
        <f ca="1">_xlfn.XLOOKUP($B25,Results!$A$11:$A$197,Results!$L$11:$L$197,,0)</f>
        <v>#NAME?</v>
      </c>
      <c r="N25" s="9" t="str" cm="1">
        <f t="array" ref="N25">IF($L25,INDEX(zTippingResultsByGroup[],$J25,N$11),"")</f>
        <v>Trevor</v>
      </c>
      <c r="O25" s="9" t="str" cm="1">
        <f t="array" ref="O25">IF($L25,INDEX(zTippingResultsByGroup[],$J25,O$11),"")</f>
        <v>Duggan</v>
      </c>
      <c r="P25" s="9"/>
      <c r="Q25" s="9"/>
      <c r="R25" s="21">
        <f t="shared" si="1"/>
        <v>7</v>
      </c>
      <c r="S25" s="14" t="e">
        <f ca="1"/>
        <v>#NAME?</v>
      </c>
      <c r="T25" s="9" t="str">
        <f t="shared" si="6"/>
        <v>Trevor Duggan</v>
      </c>
      <c r="U25" s="19" cm="1">
        <f t="array" ref="U25">IF($L25,INDEX(zTippingResultsByGroup[],$J25,U$11),"")</f>
        <v>2</v>
      </c>
      <c r="V25" s="19" cm="1">
        <f t="array" ref="V25">IF($L25,INDEX(zTippingResultsByGroup[],$J25,V$11),"")</f>
        <v>0</v>
      </c>
      <c r="W25" s="19" cm="1">
        <f t="array" ref="W25">IF($L25,INDEX(zTippingResultsByGroup[],$J25,W$11),"")</f>
        <v>2</v>
      </c>
      <c r="X25" s="28" cm="1">
        <f t="array" ref="X25">IF($L25,INDEX(zTippingResultsByGroup[],$J25,X$11),"")</f>
        <v>0.5</v>
      </c>
      <c r="Y25" s="14" t="str" cm="1">
        <f t="array" ref="Y25">LEFT(IF($L25,INDEX(zTippingResultsByGroup[],$J25,Y$11),""),1)</f>
        <v>M</v>
      </c>
      <c r="Z25" s="14" t="str" cm="1">
        <f t="array" ref="Z25">LEFT(IF($L25,INDEX(zTippingResultsByGroup[],$J25,Z$11),""),1)</f>
        <v>S</v>
      </c>
      <c r="AA25" s="14" t="str" cm="1">
        <f t="array" ref="AA25">LEFT(IF($L25,INDEX(zTippingResultsByGroup[],$J25,AA$11),""),1)</f>
        <v>F</v>
      </c>
      <c r="AB25" s="9" cm="1">
        <f t="array" ref="AB25">IF($L25,INDEX(zTippingResultsByGroup[],$J25,AB$11),"")</f>
        <v>0</v>
      </c>
      <c r="AC25" s="11"/>
      <c r="AD25" s="9"/>
      <c r="AE25" s="11"/>
      <c r="AF25" s="13"/>
      <c r="AG25" s="12" t="b">
        <f t="shared" si="2"/>
        <v>1</v>
      </c>
      <c r="AH25" s="19" cm="1">
        <f t="array" ref="AH25">IF($L25,INDEX(zTippingResultsByGroup[],$J25,AH$11),"")</f>
        <v>0</v>
      </c>
      <c r="AI25" s="13"/>
      <c r="AJ25" s="13" t="b">
        <f t="shared" si="3"/>
        <v>1</v>
      </c>
      <c r="AK25" s="13" t="b">
        <f t="shared" si="4"/>
        <v>1</v>
      </c>
      <c r="AL25" s="13"/>
      <c r="AM25" s="13"/>
      <c r="AN25" s="13"/>
      <c r="AO25" s="13"/>
      <c r="AP25" s="13"/>
      <c r="AQ25" s="13"/>
      <c r="AR25" s="13"/>
      <c r="AS25" s="13"/>
      <c r="AT25" s="20"/>
    </row>
    <row r="26" spans="1:46" x14ac:dyDescent="0.35">
      <c r="A26" s="5">
        <v>13</v>
      </c>
      <c r="B26" s="9" cm="1">
        <f t="array" ref="B26">INDEX(zTippingResultsByGroup[],$J26,B$11)</f>
        <v>59</v>
      </c>
      <c r="C26" s="9" t="b">
        <v>1</v>
      </c>
      <c r="D26" s="9" t="b" cm="1">
        <f t="array" ref="D26">INDEX(zTippingResultsByGroup[],$J26,D$11)&lt;&gt;0</f>
        <v>0</v>
      </c>
      <c r="E26" s="9"/>
      <c r="F26" s="9"/>
      <c r="G26" s="9">
        <f t="shared" si="5"/>
        <v>2</v>
      </c>
      <c r="H26" s="9" t="b">
        <f t="shared" si="7"/>
        <v>0</v>
      </c>
      <c r="I26" s="9">
        <v>13</v>
      </c>
      <c r="J26" s="9">
        <f t="shared" si="8"/>
        <v>93</v>
      </c>
      <c r="K26" s="9" cm="1">
        <f t="array" ref="K26">INDEX(zTippingResultsByGroup[],$J26,K$11)</f>
        <v>9</v>
      </c>
      <c r="L26" s="9" t="b">
        <f t="shared" si="0"/>
        <v>1</v>
      </c>
      <c r="M26" s="9" t="e">
        <f ca="1">_xlfn.XLOOKUP($B26,Results!$A$11:$A$197,Results!$L$11:$L$197,,0)</f>
        <v>#NAME?</v>
      </c>
      <c r="N26" s="9" t="str" cm="1">
        <f t="array" ref="N26">IF($L26,INDEX(zTippingResultsByGroup[],$J26,N$11),"")</f>
        <v>Scott</v>
      </c>
      <c r="O26" s="9" t="str" cm="1">
        <f t="array" ref="O26">IF($L26,INDEX(zTippingResultsByGroup[],$J26,O$11),"")</f>
        <v>Adams</v>
      </c>
      <c r="P26" s="9"/>
      <c r="Q26" s="9"/>
      <c r="R26" s="21">
        <f t="shared" si="1"/>
        <v>7</v>
      </c>
      <c r="S26" s="14" t="e">
        <f ca="1"/>
        <v>#NAME?</v>
      </c>
      <c r="T26" s="9" t="str">
        <f t="shared" si="6"/>
        <v>Scott Adams</v>
      </c>
      <c r="U26" s="19" cm="1">
        <f t="array" ref="U26">IF($L26,INDEX(zTippingResultsByGroup[],$J26,U$11),"")</f>
        <v>2</v>
      </c>
      <c r="V26" s="19" cm="1">
        <f t="array" ref="V26">IF($L26,INDEX(zTippingResultsByGroup[],$J26,V$11),"")</f>
        <v>0</v>
      </c>
      <c r="W26" s="19" cm="1">
        <f t="array" ref="W26">IF($L26,INDEX(zTippingResultsByGroup[],$J26,W$11),"")</f>
        <v>2</v>
      </c>
      <c r="X26" s="28" cm="1">
        <f t="array" ref="X26">IF($L26,INDEX(zTippingResultsByGroup[],$J26,X$11),"")</f>
        <v>0.5</v>
      </c>
      <c r="Y26" s="14" t="str" cm="1">
        <f t="array" ref="Y26">LEFT(IF($L26,INDEX(zTippingResultsByGroup[],$J26,Y$11),""),1)</f>
        <v>F</v>
      </c>
      <c r="Z26" s="14" t="str" cm="1">
        <f t="array" ref="Z26">LEFT(IF($L26,INDEX(zTippingResultsByGroup[],$J26,Z$11),""),1)</f>
        <v>S</v>
      </c>
      <c r="AA26" s="14" t="str" cm="1">
        <f t="array" ref="AA26">LEFT(IF($L26,INDEX(zTippingResultsByGroup[],$J26,AA$11),""),1)</f>
        <v>F</v>
      </c>
      <c r="AB26" s="9" cm="1">
        <f t="array" ref="AB26">IF($L26,INDEX(zTippingResultsByGroup[],$J26,AB$11),"")</f>
        <v>0</v>
      </c>
      <c r="AC26" s="11"/>
      <c r="AD26" s="9"/>
      <c r="AE26" s="11"/>
      <c r="AF26" s="13"/>
      <c r="AG26" s="12" t="b">
        <f t="shared" si="2"/>
        <v>1</v>
      </c>
      <c r="AH26" s="19" cm="1">
        <f t="array" ref="AH26">IF($L26,INDEX(zTippingResultsByGroup[],$J26,AH$11),"")</f>
        <v>0</v>
      </c>
      <c r="AI26" s="13"/>
      <c r="AJ26" s="13" t="b">
        <f t="shared" si="3"/>
        <v>1</v>
      </c>
      <c r="AK26" s="13" t="b">
        <f t="shared" si="4"/>
        <v>1</v>
      </c>
      <c r="AL26" s="13"/>
      <c r="AM26" s="13"/>
      <c r="AN26" s="13"/>
      <c r="AO26" s="13"/>
      <c r="AP26" s="13"/>
      <c r="AQ26" s="13"/>
      <c r="AR26" s="13"/>
      <c r="AS26" s="13"/>
      <c r="AT26" s="20"/>
    </row>
    <row r="27" spans="1:46" s="10" customFormat="1" x14ac:dyDescent="0.35">
      <c r="A27" s="10">
        <v>14</v>
      </c>
      <c r="B27" s="9" cm="1">
        <f t="array" ref="B27">INDEX(zTippingResultsByGroup[],$J27,B$11)</f>
        <v>48</v>
      </c>
      <c r="C27" s="9" t="b">
        <v>1</v>
      </c>
      <c r="D27" s="9" t="b" cm="1">
        <f t="array" ref="D27">INDEX(zTippingResultsByGroup[],$J27,D$11)&lt;&gt;0</f>
        <v>0</v>
      </c>
      <c r="E27" s="9"/>
      <c r="F27" s="9"/>
      <c r="G27" s="9">
        <f t="shared" si="5"/>
        <v>3</v>
      </c>
      <c r="H27" s="9" t="b">
        <f t="shared" si="7"/>
        <v>0</v>
      </c>
      <c r="I27" s="9">
        <v>14</v>
      </c>
      <c r="J27" s="9">
        <f t="shared" si="8"/>
        <v>94</v>
      </c>
      <c r="K27" s="9" cm="1">
        <f t="array" ref="K27">INDEX(zTippingResultsByGroup[],$J27,K$11)</f>
        <v>9</v>
      </c>
      <c r="L27" s="9" t="b">
        <f t="shared" si="0"/>
        <v>1</v>
      </c>
      <c r="M27" s="9" t="e">
        <f ca="1">_xlfn.XLOOKUP($B27,Results!$A$11:$A$197,Results!$L$11:$L$197,,0)</f>
        <v>#NAME?</v>
      </c>
      <c r="N27" s="9" t="str" cm="1">
        <f t="array" ref="N27">IF($L27,INDEX(zTippingResultsByGroup[],$J27,N$11),"")</f>
        <v>Mark</v>
      </c>
      <c r="O27" s="9" t="str" cm="1">
        <f t="array" ref="O27">IF($L27,INDEX(zTippingResultsByGroup[],$J27,O$11),"")</f>
        <v>Bresnehan</v>
      </c>
      <c r="P27" s="9"/>
      <c r="Q27" s="9"/>
      <c r="R27" s="21">
        <f t="shared" si="1"/>
        <v>7</v>
      </c>
      <c r="S27" s="14" t="e">
        <f ca="1"/>
        <v>#NAME?</v>
      </c>
      <c r="T27" s="9" t="str">
        <f t="shared" si="6"/>
        <v>Mark Bresnehan</v>
      </c>
      <c r="U27" s="19" cm="1">
        <f t="array" ref="U27">IF($L27,INDEX(zTippingResultsByGroup[],$J27,U$11),"")</f>
        <v>2</v>
      </c>
      <c r="V27" s="19" cm="1">
        <f t="array" ref="V27">IF($L27,INDEX(zTippingResultsByGroup[],$J27,V$11),"")</f>
        <v>0</v>
      </c>
      <c r="W27" s="19" cm="1">
        <f t="array" ref="W27">IF($L27,INDEX(zTippingResultsByGroup[],$J27,W$11),"")</f>
        <v>2</v>
      </c>
      <c r="X27" s="28" cm="1">
        <f t="array" ref="X27">IF($L27,INDEX(zTippingResultsByGroup[],$J27,X$11),"")</f>
        <v>0.5</v>
      </c>
      <c r="Y27" s="14" t="str" cm="1">
        <f t="array" ref="Y27">LEFT(IF($L27,INDEX(zTippingResultsByGroup[],$J27,Y$11),""),1)</f>
        <v>M</v>
      </c>
      <c r="Z27" s="14" t="str" cm="1">
        <f t="array" ref="Z27">LEFT(IF($L27,INDEX(zTippingResultsByGroup[],$J27,Z$11),""),1)</f>
        <v>S</v>
      </c>
      <c r="AA27" s="14" t="str" cm="1">
        <f t="array" ref="AA27">LEFT(IF($L27,INDEX(zTippingResultsByGroup[],$J27,AA$11),""),1)</f>
        <v>T</v>
      </c>
      <c r="AB27" s="9" cm="1">
        <f t="array" ref="AB27">IF($L27,INDEX(zTippingResultsByGroup[],$J27,AB$11),"")</f>
        <v>0</v>
      </c>
      <c r="AC27" s="11"/>
      <c r="AD27" s="9"/>
      <c r="AE27" s="11"/>
      <c r="AF27" s="13"/>
      <c r="AG27" s="12" t="b">
        <f t="shared" si="2"/>
        <v>1</v>
      </c>
      <c r="AH27" s="19" cm="1">
        <f t="array" ref="AH27">IF($L27,INDEX(zTippingResultsByGroup[],$J27,AH$11),"")</f>
        <v>1</v>
      </c>
      <c r="AI27" s="13"/>
      <c r="AJ27" s="13" t="b">
        <f t="shared" si="3"/>
        <v>1</v>
      </c>
      <c r="AK27" s="13" t="b">
        <f t="shared" si="4"/>
        <v>1</v>
      </c>
      <c r="AL27" s="13"/>
      <c r="AM27" s="13"/>
      <c r="AN27" s="13"/>
      <c r="AO27" s="13"/>
      <c r="AP27" s="13"/>
      <c r="AQ27" s="13"/>
      <c r="AR27" s="13"/>
      <c r="AS27" s="13"/>
      <c r="AT27" s="20"/>
    </row>
    <row r="28" spans="1:46" s="10" customFormat="1" x14ac:dyDescent="0.35">
      <c r="A28" s="10">
        <v>15</v>
      </c>
      <c r="B28" s="9" cm="1">
        <f t="array" ref="B28">INDEX(zTippingResultsByGroup[],$J28,B$11)</f>
        <v>192</v>
      </c>
      <c r="C28" s="9" t="b">
        <v>1</v>
      </c>
      <c r="D28" s="9" t="b" cm="1">
        <f t="array" ref="D28">INDEX(zTippingResultsByGroup[],$J28,D$11)&lt;&gt;0</f>
        <v>0</v>
      </c>
      <c r="E28" s="9"/>
      <c r="F28" s="9"/>
      <c r="G28" s="9">
        <f t="shared" si="5"/>
        <v>4</v>
      </c>
      <c r="H28" s="9" t="b">
        <f t="shared" si="7"/>
        <v>0</v>
      </c>
      <c r="I28" s="9">
        <v>15</v>
      </c>
      <c r="J28" s="9">
        <f t="shared" si="8"/>
        <v>95</v>
      </c>
      <c r="K28" s="9" cm="1">
        <f t="array" ref="K28">INDEX(zTippingResultsByGroup[],$J28,K$11)</f>
        <v>9</v>
      </c>
      <c r="L28" s="9" t="b">
        <f t="shared" si="0"/>
        <v>1</v>
      </c>
      <c r="M28" s="9" t="e">
        <f ca="1">_xlfn.XLOOKUP($B28,Results!$A$11:$A$197,Results!$L$11:$L$197,,0)</f>
        <v>#NAME?</v>
      </c>
      <c r="N28" s="9" t="str" cm="1">
        <f t="array" ref="N28">IF($L28,INDEX(zTippingResultsByGroup[],$J28,N$11),"")</f>
        <v xml:space="preserve">Danielle </v>
      </c>
      <c r="O28" s="9" t="str" cm="1">
        <f t="array" ref="O28">IF($L28,INDEX(zTippingResultsByGroup[],$J28,O$11),"")</f>
        <v>Goodwin</v>
      </c>
      <c r="P28" s="9"/>
      <c r="Q28" s="9"/>
      <c r="R28" s="21">
        <f t="shared" si="1"/>
        <v>7</v>
      </c>
      <c r="S28" s="14" t="e">
        <f ca="1"/>
        <v>#NAME?</v>
      </c>
      <c r="T28" s="9" t="str">
        <f t="shared" si="6"/>
        <v>Danielle  Goodwin</v>
      </c>
      <c r="U28" s="19" cm="1">
        <f t="array" ref="U28">IF($L28,INDEX(zTippingResultsByGroup[],$J28,U$11),"")</f>
        <v>2</v>
      </c>
      <c r="V28" s="19" cm="1">
        <f t="array" ref="V28">IF($L28,INDEX(zTippingResultsByGroup[],$J28,V$11),"")</f>
        <v>0</v>
      </c>
      <c r="W28" s="19" cm="1">
        <f t="array" ref="W28">IF($L28,INDEX(zTippingResultsByGroup[],$J28,W$11),"")</f>
        <v>2</v>
      </c>
      <c r="X28" s="28" cm="1">
        <f t="array" ref="X28">IF($L28,INDEX(zTippingResultsByGroup[],$J28,X$11),"")</f>
        <v>0.5</v>
      </c>
      <c r="Y28" s="14" t="str" cm="1">
        <f t="array" ref="Y28">LEFT(IF($L28,INDEX(zTippingResultsByGroup[],$J28,Y$11),""),1)</f>
        <v>F</v>
      </c>
      <c r="Z28" s="14" t="str" cm="1">
        <f t="array" ref="Z28">LEFT(IF($L28,INDEX(zTippingResultsByGroup[],$J28,Z$11),""),1)</f>
        <v>S</v>
      </c>
      <c r="AA28" s="14" t="str" cm="1">
        <f t="array" ref="AA28">LEFT(IF($L28,INDEX(zTippingResultsByGroup[],$J28,AA$11),""),1)</f>
        <v>A</v>
      </c>
      <c r="AB28" s="9" cm="1">
        <f t="array" ref="AB28">IF($L28,INDEX(zTippingResultsByGroup[],$J28,AB$11),"")</f>
        <v>0</v>
      </c>
      <c r="AC28" s="11"/>
      <c r="AD28" s="9"/>
      <c r="AE28" s="11"/>
      <c r="AF28" s="13"/>
      <c r="AG28" s="12" t="b">
        <f t="shared" si="2"/>
        <v>1</v>
      </c>
      <c r="AH28" s="19" cm="1">
        <f t="array" ref="AH28">IF($L28,INDEX(zTippingResultsByGroup[],$J28,AH$11),"")</f>
        <v>1</v>
      </c>
      <c r="AI28" s="13"/>
      <c r="AJ28" s="13" t="b">
        <f t="shared" si="3"/>
        <v>1</v>
      </c>
      <c r="AK28" s="13" t="b">
        <f t="shared" si="4"/>
        <v>1</v>
      </c>
      <c r="AL28" s="13"/>
      <c r="AM28" s="13"/>
      <c r="AN28" s="13"/>
      <c r="AO28" s="13"/>
      <c r="AP28" s="13"/>
      <c r="AQ28" s="13"/>
      <c r="AR28" s="13"/>
      <c r="AS28" s="13"/>
      <c r="AT28" s="20"/>
    </row>
    <row r="29" spans="1:46" x14ac:dyDescent="0.35">
      <c r="A29" s="5">
        <v>16</v>
      </c>
      <c r="B29" s="9" cm="1">
        <f t="array" ref="B29">INDEX(zTippingResultsByGroup[],$J29,B$11)</f>
        <v>204</v>
      </c>
      <c r="C29" s="9" t="b">
        <v>1</v>
      </c>
      <c r="D29" s="9" t="b" cm="1">
        <f t="array" ref="D29">INDEX(zTippingResultsByGroup[],$J29,D$11)&lt;&gt;0</f>
        <v>1</v>
      </c>
      <c r="E29" s="9"/>
      <c r="F29" s="9"/>
      <c r="G29" s="9">
        <f t="shared" si="5"/>
        <v>5</v>
      </c>
      <c r="H29" s="9" t="b">
        <f t="shared" si="7"/>
        <v>0</v>
      </c>
      <c r="I29" s="9">
        <v>16</v>
      </c>
      <c r="J29" s="9">
        <f t="shared" si="8"/>
        <v>96</v>
      </c>
      <c r="K29" s="9" cm="1">
        <f t="array" ref="K29">INDEX(zTippingResultsByGroup[],$J29,K$11)</f>
        <v>9</v>
      </c>
      <c r="L29" s="9" t="b">
        <f t="shared" si="0"/>
        <v>1</v>
      </c>
      <c r="M29" s="9" t="e">
        <f ca="1">_xlfn.XLOOKUP($B29,Results!$A$11:$A$197,Results!$L$11:$L$197,,0)</f>
        <v>#NAME?</v>
      </c>
      <c r="N29" s="9" t="str" cm="1">
        <f t="array" ref="N29">IF($L29,INDEX(zTippingResultsByGroup[],$J29,N$11),"")</f>
        <v>Angela</v>
      </c>
      <c r="O29" s="9" t="str" cm="1">
        <f t="array" ref="O29">IF($L29,INDEX(zTippingResultsByGroup[],$J29,O$11),"")</f>
        <v>Trewin</v>
      </c>
      <c r="P29" s="9"/>
      <c r="Q29" s="9"/>
      <c r="R29" s="21">
        <f t="shared" si="1"/>
        <v>7</v>
      </c>
      <c r="S29" s="14" t="e">
        <f ca="1"/>
        <v>#NAME?</v>
      </c>
      <c r="T29" s="9" t="str">
        <f t="shared" si="6"/>
        <v>Angela Trewin</v>
      </c>
      <c r="U29" s="19" cm="1">
        <f t="array" ref="U29">IF($L29,INDEX(zTippingResultsByGroup[],$J29,U$11),"")</f>
        <v>2</v>
      </c>
      <c r="V29" s="19" cm="1">
        <f t="array" ref="V29">IF($L29,INDEX(zTippingResultsByGroup[],$J29,V$11),"")</f>
        <v>0</v>
      </c>
      <c r="W29" s="19" cm="1">
        <f t="array" ref="W29">IF($L29,INDEX(zTippingResultsByGroup[],$J29,W$11),"")</f>
        <v>2</v>
      </c>
      <c r="X29" s="28" cm="1">
        <f t="array" ref="X29">IF($L29,INDEX(zTippingResultsByGroup[],$J29,X$11),"")</f>
        <v>0.5</v>
      </c>
      <c r="Y29" s="14" t="str" cm="1">
        <f t="array" ref="Y29">LEFT(IF($L29,INDEX(zTippingResultsByGroup[],$J29,Y$11),""),1)</f>
        <v>F</v>
      </c>
      <c r="Z29" s="14" t="str" cm="1">
        <f t="array" ref="Z29">LEFT(IF($L29,INDEX(zTippingResultsByGroup[],$J29,Z$11),""),1)</f>
        <v>S</v>
      </c>
      <c r="AA29" s="14" t="str" cm="1">
        <f t="array" ref="AA29">LEFT(IF($L29,INDEX(zTippingResultsByGroup[],$J29,AA$11),""),1)</f>
        <v>T</v>
      </c>
      <c r="AB29" s="9" cm="1">
        <f t="array" ref="AB29">IF($L29,INDEX(zTippingResultsByGroup[],$J29,AB$11),"")</f>
        <v>0</v>
      </c>
      <c r="AC29" s="11"/>
      <c r="AD29" s="9"/>
      <c r="AE29" s="11"/>
      <c r="AF29" s="13"/>
      <c r="AG29" s="12" t="b">
        <f t="shared" si="2"/>
        <v>1</v>
      </c>
      <c r="AH29" s="19" cm="1">
        <f t="array" ref="AH29">IF($L29,INDEX(zTippingResultsByGroup[],$J29,AH$11),"")</f>
        <v>3</v>
      </c>
      <c r="AI29" s="13"/>
      <c r="AJ29" s="13" t="b">
        <f t="shared" si="3"/>
        <v>1</v>
      </c>
      <c r="AK29" s="13" t="b">
        <f t="shared" si="4"/>
        <v>1</v>
      </c>
      <c r="AL29" s="13"/>
      <c r="AM29" s="13"/>
      <c r="AN29" s="13"/>
      <c r="AO29" s="13"/>
      <c r="AP29" s="13"/>
      <c r="AQ29" s="13"/>
      <c r="AR29" s="13"/>
      <c r="AS29" s="13"/>
      <c r="AT29" s="20"/>
    </row>
    <row r="30" spans="1:46" s="10" customFormat="1" x14ac:dyDescent="0.35">
      <c r="A30" s="10">
        <v>17</v>
      </c>
      <c r="B30" s="9" cm="1">
        <f t="array" ref="B30">INDEX(zTippingResultsByGroup[],$J30,B$11)</f>
        <v>140</v>
      </c>
      <c r="C30" s="9" t="b">
        <v>1</v>
      </c>
      <c r="D30" s="9" t="b" cm="1">
        <f t="array" ref="D30">INDEX(zTippingResultsByGroup[],$J30,D$11)&lt;&gt;0</f>
        <v>0</v>
      </c>
      <c r="E30" s="9"/>
      <c r="F30" s="9"/>
      <c r="G30" s="9">
        <f t="shared" si="5"/>
        <v>1</v>
      </c>
      <c r="H30" s="9" t="b">
        <f t="shared" si="7"/>
        <v>1</v>
      </c>
      <c r="I30" s="9">
        <v>17</v>
      </c>
      <c r="J30" s="9">
        <f t="shared" si="8"/>
        <v>97</v>
      </c>
      <c r="K30" s="9" cm="1">
        <f t="array" ref="K30">INDEX(zTippingResultsByGroup[],$J30,K$11)</f>
        <v>9</v>
      </c>
      <c r="L30" s="9" t="b">
        <f t="shared" si="0"/>
        <v>1</v>
      </c>
      <c r="M30" s="9" t="e">
        <f ca="1">_xlfn.XLOOKUP($B30,Results!$A$11:$A$197,Results!$L$11:$L$197,,0)</f>
        <v>#NAME?</v>
      </c>
      <c r="N30" s="9" t="str" cm="1">
        <f t="array" ref="N30">IF($L30,INDEX(zTippingResultsByGroup[],$J30,N$11),"")</f>
        <v>Anna</v>
      </c>
      <c r="O30" s="9" t="str" cm="1">
        <f t="array" ref="O30">IF($L30,INDEX(zTippingResultsByGroup[],$J30,O$11),"")</f>
        <v>Masters</v>
      </c>
      <c r="P30" s="9"/>
      <c r="Q30" s="9"/>
      <c r="R30" s="21">
        <f t="shared" si="1"/>
        <v>17</v>
      </c>
      <c r="S30" s="14" t="e">
        <f ca="1"/>
        <v>#NAME?</v>
      </c>
      <c r="T30" s="9" t="str">
        <f t="shared" si="6"/>
        <v>Anna Masters</v>
      </c>
      <c r="U30" s="19" cm="1">
        <f t="array" ref="U30">IF($L30,INDEX(zTippingResultsByGroup[],$J30,U$11),"")</f>
        <v>1</v>
      </c>
      <c r="V30" s="19" cm="1">
        <f t="array" ref="V30">IF($L30,INDEX(zTippingResultsByGroup[],$J30,V$11),"")</f>
        <v>0</v>
      </c>
      <c r="W30" s="19" cm="1">
        <f t="array" ref="W30">IF($L30,INDEX(zTippingResultsByGroup[],$J30,W$11),"")</f>
        <v>1</v>
      </c>
      <c r="X30" s="28" cm="1">
        <f t="array" ref="X30">IF($L30,INDEX(zTippingResultsByGroup[],$J30,X$11),"")</f>
        <v>0.25</v>
      </c>
      <c r="Y30" s="14" t="str" cm="1">
        <f t="array" ref="Y30">LEFT(IF($L30,INDEX(zTippingResultsByGroup[],$J30,Y$11),""),1)</f>
        <v>F</v>
      </c>
      <c r="Z30" s="14" t="str" cm="1">
        <f t="array" ref="Z30">LEFT(IF($L30,INDEX(zTippingResultsByGroup[],$J30,Z$11),""),1)</f>
        <v>N</v>
      </c>
      <c r="AA30" s="14" t="str" cm="1">
        <f t="array" ref="AA30">LEFT(IF($L30,INDEX(zTippingResultsByGroup[],$J30,AA$11),""),1)</f>
        <v>F</v>
      </c>
      <c r="AB30" s="9" cm="1">
        <f t="array" ref="AB30">IF($L30,INDEX(zTippingResultsByGroup[],$J30,AB$11),"")</f>
        <v>0</v>
      </c>
      <c r="AC30" s="11"/>
      <c r="AD30" s="9"/>
      <c r="AE30" s="11"/>
      <c r="AF30" s="13"/>
      <c r="AG30" s="12" t="b">
        <f t="shared" si="2"/>
        <v>1</v>
      </c>
      <c r="AH30" s="19" cm="1">
        <f t="array" ref="AH30">IF($L30,INDEX(zTippingResultsByGroup[],$J30,AH$11),"")</f>
        <v>1</v>
      </c>
      <c r="AI30" s="13"/>
      <c r="AJ30" s="13" t="b">
        <f t="shared" si="3"/>
        <v>1</v>
      </c>
      <c r="AK30" s="13" t="b">
        <f t="shared" si="4"/>
        <v>1</v>
      </c>
      <c r="AL30" s="13"/>
      <c r="AM30" s="13"/>
      <c r="AN30" s="13"/>
      <c r="AO30" s="13"/>
      <c r="AP30" s="13"/>
      <c r="AQ30" s="13"/>
      <c r="AR30" s="13"/>
      <c r="AS30" s="13"/>
      <c r="AT30" s="20"/>
    </row>
    <row r="31" spans="1:46" x14ac:dyDescent="0.35">
      <c r="A31" s="5">
        <v>18</v>
      </c>
      <c r="B31" s="9" cm="1">
        <f t="array" ref="B31">INDEX(zTippingResultsByGroup[],$J31,B$11)</f>
        <v>245</v>
      </c>
      <c r="C31" s="9" t="b">
        <v>1</v>
      </c>
      <c r="D31" s="9" t="b" cm="1">
        <f t="array" ref="D31">INDEX(zTippingResultsByGroup[],$J31,D$11)&lt;&gt;0</f>
        <v>0</v>
      </c>
      <c r="E31" s="9"/>
      <c r="F31" s="9"/>
      <c r="G31" s="9">
        <f t="shared" si="5"/>
        <v>2</v>
      </c>
      <c r="H31" s="9" t="b">
        <f t="shared" si="7"/>
        <v>1</v>
      </c>
      <c r="I31" s="9">
        <v>18</v>
      </c>
      <c r="J31" s="9">
        <f t="shared" si="8"/>
        <v>98</v>
      </c>
      <c r="K31" s="9" cm="1">
        <f t="array" ref="K31">INDEX(zTippingResultsByGroup[],$J31,K$11)</f>
        <v>9</v>
      </c>
      <c r="L31" s="9" t="b">
        <f t="shared" si="0"/>
        <v>1</v>
      </c>
      <c r="M31" s="9" t="e">
        <f ca="1">_xlfn.XLOOKUP($B31,Results!$A$11:$A$197,Results!$L$11:$L$197,,0)</f>
        <v>#NAME?</v>
      </c>
      <c r="N31" s="9" t="str" cm="1">
        <f t="array" ref="N31">IF($L31,INDEX(zTippingResultsByGroup[],$J31,N$11),"")</f>
        <v>Mel</v>
      </c>
      <c r="O31" s="9" t="str" cm="1">
        <f t="array" ref="O31">IF($L31,INDEX(zTippingResultsByGroup[],$J31,O$11),"")</f>
        <v>Cullen</v>
      </c>
      <c r="P31" s="9"/>
      <c r="Q31" s="9"/>
      <c r="R31" s="21">
        <f t="shared" si="1"/>
        <v>17</v>
      </c>
      <c r="S31" s="14" t="e">
        <f ca="1"/>
        <v>#NAME?</v>
      </c>
      <c r="T31" s="9" t="str">
        <f t="shared" si="6"/>
        <v>Mel Cullen</v>
      </c>
      <c r="U31" s="19" cm="1">
        <f t="array" ref="U31">IF($L31,INDEX(zTippingResultsByGroup[],$J31,U$11),"")</f>
        <v>1</v>
      </c>
      <c r="V31" s="19" cm="1">
        <f t="array" ref="V31">IF($L31,INDEX(zTippingResultsByGroup[],$J31,V$11),"")</f>
        <v>0</v>
      </c>
      <c r="W31" s="19" cm="1">
        <f t="array" ref="W31">IF($L31,INDEX(zTippingResultsByGroup[],$J31,W$11),"")</f>
        <v>1</v>
      </c>
      <c r="X31" s="28" cm="1">
        <f t="array" ref="X31">IF($L31,INDEX(zTippingResultsByGroup[],$J31,X$11),"")</f>
        <v>0.25</v>
      </c>
      <c r="Y31" s="14" t="str" cm="1">
        <f t="array" ref="Y31">LEFT(IF($L31,INDEX(zTippingResultsByGroup[],$J31,Y$11),""),1)</f>
        <v>F</v>
      </c>
      <c r="Z31" s="14" t="str" cm="1">
        <f t="array" ref="Z31">LEFT(IF($L31,INDEX(zTippingResultsByGroup[],$J31,Z$11),""),1)</f>
        <v>N</v>
      </c>
      <c r="AA31" s="14" t="str" cm="1">
        <f t="array" ref="AA31">LEFT(IF($L31,INDEX(zTippingResultsByGroup[],$J31,AA$11),""),1)</f>
        <v>T</v>
      </c>
      <c r="AB31" s="9" cm="1">
        <f t="array" ref="AB31">IF($L31,INDEX(zTippingResultsByGroup[],$J31,AB$11),"")</f>
        <v>0</v>
      </c>
      <c r="AC31" s="11"/>
      <c r="AD31" s="9"/>
      <c r="AE31" s="11"/>
      <c r="AF31" s="13"/>
      <c r="AG31" s="12" t="b">
        <f t="shared" si="2"/>
        <v>1</v>
      </c>
      <c r="AH31" s="19" cm="1">
        <f t="array" ref="AH31">IF($L31,INDEX(zTippingResultsByGroup[],$J31,AH$11),"")</f>
        <v>1</v>
      </c>
      <c r="AI31" s="13"/>
      <c r="AJ31" s="13" t="b">
        <f t="shared" si="3"/>
        <v>1</v>
      </c>
      <c r="AK31" s="13" t="b">
        <f t="shared" si="4"/>
        <v>1</v>
      </c>
      <c r="AL31" s="13"/>
      <c r="AM31" s="13"/>
      <c r="AN31" s="13"/>
      <c r="AO31" s="13"/>
      <c r="AP31" s="13"/>
      <c r="AQ31" s="13"/>
      <c r="AR31" s="13"/>
      <c r="AS31" s="13"/>
      <c r="AT31" s="20"/>
    </row>
    <row r="32" spans="1:46" x14ac:dyDescent="0.35">
      <c r="A32" s="5">
        <v>19</v>
      </c>
      <c r="B32" s="9" cm="1">
        <f t="array" ref="B32">INDEX(zTippingResultsByGroup[],$J32,B$11)</f>
        <v>156</v>
      </c>
      <c r="C32" s="9" t="b">
        <v>1</v>
      </c>
      <c r="D32" s="9" t="b" cm="1">
        <f t="array" ref="D32">INDEX(zTippingResultsByGroup[],$J32,D$11)&lt;&gt;0</f>
        <v>0</v>
      </c>
      <c r="E32" s="9"/>
      <c r="F32" s="9"/>
      <c r="G32" s="9">
        <f t="shared" si="5"/>
        <v>3</v>
      </c>
      <c r="H32" s="9" t="b">
        <f t="shared" si="7"/>
        <v>1</v>
      </c>
      <c r="I32" s="9">
        <v>19</v>
      </c>
      <c r="J32" s="9">
        <f t="shared" si="8"/>
        <v>99</v>
      </c>
      <c r="K32" s="9" cm="1">
        <f t="array" ref="K32">INDEX(zTippingResultsByGroup[],$J32,K$11)</f>
        <v>9</v>
      </c>
      <c r="L32" s="9" t="b">
        <f t="shared" si="0"/>
        <v>1</v>
      </c>
      <c r="M32" s="9" t="e">
        <f ca="1">_xlfn.XLOOKUP($B32,Results!$A$11:$A$197,Results!$L$11:$L$197,,0)</f>
        <v>#NAME?</v>
      </c>
      <c r="N32" s="9" t="str" cm="1">
        <f t="array" ref="N32">IF($L32,INDEX(zTippingResultsByGroup[],$J32,N$11),"")</f>
        <v>Diane</v>
      </c>
      <c r="O32" s="9" t="str" cm="1">
        <f t="array" ref="O32">IF($L32,INDEX(zTippingResultsByGroup[],$J32,O$11),"")</f>
        <v>Izbicki</v>
      </c>
      <c r="P32" s="9"/>
      <c r="Q32" s="9"/>
      <c r="R32" s="21">
        <f t="shared" si="1"/>
        <v>17</v>
      </c>
      <c r="S32" s="14" t="e">
        <f ca="1"/>
        <v>#NAME?</v>
      </c>
      <c r="T32" s="9" t="str">
        <f t="shared" si="6"/>
        <v>Diane Izbicki</v>
      </c>
      <c r="U32" s="19" cm="1">
        <f t="array" ref="U32">IF($L32,INDEX(zTippingResultsByGroup[],$J32,U$11),"")</f>
        <v>1</v>
      </c>
      <c r="V32" s="19" cm="1">
        <f t="array" ref="V32">IF($L32,INDEX(zTippingResultsByGroup[],$J32,V$11),"")</f>
        <v>0</v>
      </c>
      <c r="W32" s="19" cm="1">
        <f t="array" ref="W32">IF($L32,INDEX(zTippingResultsByGroup[],$J32,W$11),"")</f>
        <v>1</v>
      </c>
      <c r="X32" s="28" cm="1">
        <f t="array" ref="X32">IF($L32,INDEX(zTippingResultsByGroup[],$J32,X$11),"")</f>
        <v>0.25</v>
      </c>
      <c r="Y32" s="14" t="str" cm="1">
        <f t="array" ref="Y32">LEFT(IF($L32,INDEX(zTippingResultsByGroup[],$J32,Y$11),""),1)</f>
        <v>F</v>
      </c>
      <c r="Z32" s="14" t="str" cm="1">
        <f t="array" ref="Z32">LEFT(IF($L32,INDEX(zTippingResultsByGroup[],$J32,Z$11),""),1)</f>
        <v>N</v>
      </c>
      <c r="AA32" s="14" t="str" cm="1">
        <f t="array" ref="AA32">LEFT(IF($L32,INDEX(zTippingResultsByGroup[],$J32,AA$11),""),1)</f>
        <v>F</v>
      </c>
      <c r="AB32" s="9" cm="1">
        <f t="array" ref="AB32">IF($L32,INDEX(zTippingResultsByGroup[],$J32,AB$11),"")</f>
        <v>0</v>
      </c>
      <c r="AC32" s="11"/>
      <c r="AD32" s="9"/>
      <c r="AE32" s="11"/>
      <c r="AF32" s="13"/>
      <c r="AG32" s="12" t="b">
        <f t="shared" si="2"/>
        <v>1</v>
      </c>
      <c r="AH32" s="19" cm="1">
        <f t="array" ref="AH32">IF($L32,INDEX(zTippingResultsByGroup[],$J32,AH$11),"")</f>
        <v>0</v>
      </c>
      <c r="AI32" s="13"/>
      <c r="AJ32" s="13" t="b">
        <f t="shared" si="3"/>
        <v>1</v>
      </c>
      <c r="AK32" s="13" t="b">
        <f t="shared" si="4"/>
        <v>1</v>
      </c>
      <c r="AL32" s="13"/>
      <c r="AM32" s="13"/>
      <c r="AN32" s="13"/>
      <c r="AO32" s="13"/>
      <c r="AP32" s="13"/>
      <c r="AQ32" s="13"/>
      <c r="AR32" s="13"/>
      <c r="AS32" s="13"/>
      <c r="AT32" s="20"/>
    </row>
    <row r="33" spans="1:46" x14ac:dyDescent="0.35">
      <c r="A33" s="5">
        <v>20</v>
      </c>
      <c r="B33" s="9" cm="1">
        <f t="array" ref="B33">INDEX(zTippingResultsByGroup[],$J33,B$11)</f>
        <v>166</v>
      </c>
      <c r="C33" s="9" t="b">
        <v>1</v>
      </c>
      <c r="D33" s="9" t="b" cm="1">
        <f t="array" ref="D33">INDEX(zTippingResultsByGroup[],$J33,D$11)&lt;&gt;0</f>
        <v>0</v>
      </c>
      <c r="E33" s="9"/>
      <c r="F33" s="9"/>
      <c r="G33" s="9">
        <f t="shared" si="5"/>
        <v>1</v>
      </c>
      <c r="H33" s="9" t="b">
        <f t="shared" si="7"/>
        <v>0</v>
      </c>
      <c r="I33" s="9">
        <v>20</v>
      </c>
      <c r="J33" s="9">
        <f t="shared" si="8"/>
        <v>100</v>
      </c>
      <c r="K33" s="9" cm="1">
        <f t="array" ref="K33">INDEX(zTippingResultsByGroup[],$J33,K$11)</f>
        <v>9</v>
      </c>
      <c r="L33" s="9" t="b">
        <f t="shared" si="0"/>
        <v>1</v>
      </c>
      <c r="M33" s="9" t="e">
        <f ca="1">_xlfn.XLOOKUP($B33,Results!$A$11:$A$197,Results!$L$11:$L$197,,0)</f>
        <v>#NAME?</v>
      </c>
      <c r="N33" s="9" t="str" cm="1">
        <f t="array" ref="N33">IF($L33,INDEX(zTippingResultsByGroup[],$J33,N$11),"")</f>
        <v>Jarad</v>
      </c>
      <c r="O33" s="9" t="str" cm="1">
        <f t="array" ref="O33">IF($L33,INDEX(zTippingResultsByGroup[],$J33,O$11),"")</f>
        <v>Hughes</v>
      </c>
      <c r="P33" s="9"/>
      <c r="Q33" s="9"/>
      <c r="R33" s="21">
        <f t="shared" si="1"/>
        <v>20</v>
      </c>
      <c r="S33" s="14" t="e">
        <f ca="1"/>
        <v>#NAME?</v>
      </c>
      <c r="T33" s="9" t="str">
        <f t="shared" si="6"/>
        <v>Jarad Hughes</v>
      </c>
      <c r="U33" s="19" cm="1">
        <f t="array" ref="U33">IF($L33,INDEX(zTippingResultsByGroup[],$J33,U$11),"")</f>
        <v>0</v>
      </c>
      <c r="V33" s="19" cm="1">
        <f t="array" ref="V33">IF($L33,INDEX(zTippingResultsByGroup[],$J33,V$11),"")</f>
        <v>0</v>
      </c>
      <c r="W33" s="19" cm="1">
        <f t="array" ref="W33">IF($L33,INDEX(zTippingResultsByGroup[],$J33,W$11),"")</f>
        <v>0</v>
      </c>
      <c r="X33" s="28" cm="1">
        <f t="array" ref="X33">IF($L33,INDEX(zTippingResultsByGroup[],$J33,X$11),"")</f>
        <v>0</v>
      </c>
      <c r="Y33" s="14" t="str" cm="1">
        <f t="array" ref="Y33">LEFT(IF($L33,INDEX(zTippingResultsByGroup[],$J33,Y$11),""),1)</f>
        <v>M</v>
      </c>
      <c r="Z33" s="14" t="str" cm="1">
        <f t="array" ref="Z33">LEFT(IF($L33,INDEX(zTippingResultsByGroup[],$J33,Z$11),""),1)</f>
        <v>S</v>
      </c>
      <c r="AA33" s="14" t="str" cm="1">
        <f t="array" ref="AA33">LEFT(IF($L33,INDEX(zTippingResultsByGroup[],$J33,AA$11),""),1)</f>
        <v>T</v>
      </c>
      <c r="AB33" s="9" cm="1">
        <f t="array" ref="AB33">IF($L33,INDEX(zTippingResultsByGroup[],$J33,AB$11),"")</f>
        <v>0</v>
      </c>
      <c r="AC33" s="11"/>
      <c r="AD33" s="9"/>
      <c r="AE33" s="11"/>
      <c r="AF33" s="13"/>
      <c r="AG33" s="12" t="b">
        <f t="shared" si="2"/>
        <v>1</v>
      </c>
      <c r="AH33" s="19" cm="1">
        <f t="array" ref="AH33">IF($L33,INDEX(zTippingResultsByGroup[],$J33,AH$11),"")</f>
        <v>0</v>
      </c>
      <c r="AI33" s="13"/>
      <c r="AJ33" s="13" t="b">
        <f t="shared" si="3"/>
        <v>1</v>
      </c>
      <c r="AK33" s="13" t="b">
        <f t="shared" si="4"/>
        <v>1</v>
      </c>
      <c r="AL33" s="13"/>
      <c r="AM33" s="13"/>
      <c r="AN33" s="13"/>
      <c r="AO33" s="13"/>
      <c r="AP33" s="13"/>
      <c r="AQ33" s="13"/>
      <c r="AR33" s="13"/>
      <c r="AS33" s="13"/>
      <c r="AT33" s="20"/>
    </row>
    <row r="34" spans="1:46" x14ac:dyDescent="0.35">
      <c r="A34" s="5">
        <v>21</v>
      </c>
      <c r="B34" s="9" cm="1">
        <f t="array" ref="B34">INDEX(zTippingResultsByGroup[],$J34,B$11)</f>
        <v>133</v>
      </c>
      <c r="C34" s="9" t="b">
        <v>1</v>
      </c>
      <c r="D34" s="9" t="b" cm="1">
        <f t="array" ref="D34">INDEX(zTippingResultsByGroup[],$J34,D$11)&lt;&gt;0</f>
        <v>1</v>
      </c>
      <c r="E34" s="9"/>
      <c r="F34" s="9"/>
      <c r="G34" s="9">
        <f t="shared" si="5"/>
        <v>2</v>
      </c>
      <c r="H34" s="9" t="b">
        <f t="shared" si="7"/>
        <v>0</v>
      </c>
      <c r="I34" s="9">
        <v>21</v>
      </c>
      <c r="J34" s="9">
        <f t="shared" si="8"/>
        <v>101</v>
      </c>
      <c r="K34" s="9" cm="1">
        <f t="array" ref="K34">INDEX(zTippingResultsByGroup[],$J34,K$11)</f>
        <v>9</v>
      </c>
      <c r="L34" s="9" t="b">
        <f t="shared" si="0"/>
        <v>1</v>
      </c>
      <c r="M34" s="9" t="e">
        <f ca="1">_xlfn.XLOOKUP($B34,Results!$A$11:$A$197,Results!$L$11:$L$197,,0)</f>
        <v>#NAME?</v>
      </c>
      <c r="N34" s="9" t="str" cm="1">
        <f t="array" ref="N34">IF($L34,INDEX(zTippingResultsByGroup[],$J34,N$11),"")</f>
        <v>Rod</v>
      </c>
      <c r="O34" s="9" t="str" cm="1">
        <f t="array" ref="O34">IF($L34,INDEX(zTippingResultsByGroup[],$J34,O$11),"")</f>
        <v>Bennett</v>
      </c>
      <c r="P34" s="9"/>
      <c r="Q34" s="9"/>
      <c r="R34" s="21">
        <f t="shared" si="1"/>
        <v>20</v>
      </c>
      <c r="S34" s="14" t="e">
        <f ca="1"/>
        <v>#NAME?</v>
      </c>
      <c r="T34" s="9" t="str">
        <f t="shared" si="6"/>
        <v>Rod Bennett</v>
      </c>
      <c r="U34" s="19" cm="1">
        <f t="array" ref="U34">IF($L34,INDEX(zTippingResultsByGroup[],$J34,U$11),"")</f>
        <v>0</v>
      </c>
      <c r="V34" s="19" cm="1">
        <f t="array" ref="V34">IF($L34,INDEX(zTippingResultsByGroup[],$J34,V$11),"")</f>
        <v>0</v>
      </c>
      <c r="W34" s="19" cm="1">
        <f t="array" ref="W34">IF($L34,INDEX(zTippingResultsByGroup[],$J34,W$11),"")</f>
        <v>0</v>
      </c>
      <c r="X34" s="28" cm="1">
        <f t="array" ref="X34">IF($L34,INDEX(zTippingResultsByGroup[],$J34,X$11),"")</f>
        <v>0</v>
      </c>
      <c r="Y34" s="14" t="str" cm="1">
        <f t="array" ref="Y34">LEFT(IF($L34,INDEX(zTippingResultsByGroup[],$J34,Y$11),""),1)</f>
        <v>M</v>
      </c>
      <c r="Z34" s="14" t="str" cm="1">
        <f t="array" ref="Z34">LEFT(IF($L34,INDEX(zTippingResultsByGroup[],$J34,Z$11),""),1)</f>
        <v>S</v>
      </c>
      <c r="AA34" s="14" t="str" cm="1">
        <f t="array" ref="AA34">LEFT(IF($L34,INDEX(zTippingResultsByGroup[],$J34,AA$11),""),1)</f>
        <v>F</v>
      </c>
      <c r="AB34" s="9" cm="1">
        <f t="array" ref="AB34">IF($L34,INDEX(zTippingResultsByGroup[],$J34,AB$11),"")</f>
        <v>0</v>
      </c>
      <c r="AC34" s="11"/>
      <c r="AD34" s="9"/>
      <c r="AE34" s="11"/>
      <c r="AF34" s="13"/>
      <c r="AG34" s="12" t="b">
        <f t="shared" si="2"/>
        <v>1</v>
      </c>
      <c r="AH34" s="19" cm="1">
        <f t="array" ref="AH34">IF($L34,INDEX(zTippingResultsByGroup[],$J34,AH$11),"")</f>
        <v>0</v>
      </c>
      <c r="AI34" s="13"/>
      <c r="AJ34" s="13" t="b">
        <f t="shared" si="3"/>
        <v>1</v>
      </c>
      <c r="AK34" s="13" t="b">
        <f t="shared" si="4"/>
        <v>1</v>
      </c>
      <c r="AL34" s="13"/>
      <c r="AM34" s="13"/>
      <c r="AN34" s="13"/>
      <c r="AO34" s="13"/>
      <c r="AP34" s="13"/>
      <c r="AQ34" s="13"/>
      <c r="AR34" s="13"/>
      <c r="AS34" s="13"/>
      <c r="AT34" s="20"/>
    </row>
    <row r="35" spans="1:46" s="10" customFormat="1" x14ac:dyDescent="0.35">
      <c r="A35" s="10">
        <v>22</v>
      </c>
      <c r="B35" s="9" cm="1">
        <f t="array" ref="B35">INDEX(zTippingResultsByGroup[],$J35,B$11)</f>
        <v>7</v>
      </c>
      <c r="C35" s="9" t="b">
        <v>1</v>
      </c>
      <c r="D35" s="9" t="b" cm="1">
        <f t="array" ref="D35">INDEX(zTippingResultsByGroup[],$J35,D$11)&lt;&gt;0</f>
        <v>0</v>
      </c>
      <c r="E35" s="9"/>
      <c r="F35" s="9"/>
      <c r="G35" s="9">
        <f t="shared" si="5"/>
        <v>1</v>
      </c>
      <c r="H35" s="9" t="b">
        <f t="shared" si="7"/>
        <v>0</v>
      </c>
      <c r="I35" s="9">
        <v>22</v>
      </c>
      <c r="J35" s="9">
        <f t="shared" si="8"/>
        <v>102</v>
      </c>
      <c r="K35" s="9" cm="1">
        <f t="array" ref="K35">INDEX(zTippingResultsByGroup[],$J35,K$11)</f>
        <v>21</v>
      </c>
      <c r="L35" s="9" t="b">
        <f t="shared" si="0"/>
        <v>0</v>
      </c>
      <c r="M35" s="9" t="e">
        <f ca="1">_xlfn.XLOOKUP($B35,Results!$A$11:$A$197,Results!$L$11:$L$197,,0)</f>
        <v>#NAME?</v>
      </c>
      <c r="N35" s="9" t="str" cm="1">
        <f t="array" ref="N35">IF($L35,INDEX(zTippingResultsByGroup[],$J35,N$11),"")</f>
        <v/>
      </c>
      <c r="O35" s="9" t="str" cm="1">
        <f t="array" ref="O35">IF($L35,INDEX(zTippingResultsByGroup[],$J35,O$11),"")</f>
        <v/>
      </c>
      <c r="P35" s="9"/>
      <c r="Q35" s="9"/>
      <c r="R35" s="21" t="str">
        <f t="shared" si="1"/>
        <v/>
      </c>
      <c r="S35" s="14" t="str">
        <f ca="1"/>
        <v/>
      </c>
      <c r="T35" s="9" t="str">
        <f t="shared" si="6"/>
        <v/>
      </c>
      <c r="U35" s="19" t="str" cm="1">
        <f t="array" ref="U35">IF($L35,INDEX(zTippingResultsByGroup[],$J35,U$11),"")</f>
        <v/>
      </c>
      <c r="V35" s="19" t="str" cm="1">
        <f t="array" ref="V35">IF($L35,INDEX(zTippingResultsByGroup[],$J35,V$11),"")</f>
        <v/>
      </c>
      <c r="W35" s="19" t="str" cm="1">
        <f t="array" ref="W35">IF($L35,INDEX(zTippingResultsByGroup[],$J35,W$11),"")</f>
        <v/>
      </c>
      <c r="X35" s="28" t="str" cm="1">
        <f t="array" ref="X35">IF($L35,INDEX(zTippingResultsByGroup[],$J35,X$11),"")</f>
        <v/>
      </c>
      <c r="Y35" s="14" t="str" cm="1">
        <f t="array" ref="Y35">LEFT(IF($L35,INDEX(zTippingResultsByGroup[],$J35,Y$11),""),1)</f>
        <v/>
      </c>
      <c r="Z35" s="14" t="str" cm="1">
        <f t="array" ref="Z35">LEFT(IF($L35,INDEX(zTippingResultsByGroup[],$J35,Z$11),""),1)</f>
        <v/>
      </c>
      <c r="AA35" s="14" t="str" cm="1">
        <f t="array" ref="AA35">LEFT(IF($L35,INDEX(zTippingResultsByGroup[],$J35,AA$11),""),1)</f>
        <v/>
      </c>
      <c r="AB35" s="9" t="str" cm="1">
        <f t="array" ref="AB35">IF($L35,INDEX(zTippingResultsByGroup[],$J35,AB$11),"")</f>
        <v/>
      </c>
      <c r="AC35" s="11"/>
      <c r="AD35" s="9"/>
      <c r="AE35" s="11"/>
      <c r="AF35" s="13"/>
      <c r="AG35" s="12" t="b">
        <f t="shared" si="2"/>
        <v>1</v>
      </c>
      <c r="AH35" s="19" t="str" cm="1">
        <f t="array" ref="AH35">IF($L35,INDEX(zTippingResultsByGroup[],$J35,AH$11),"")</f>
        <v/>
      </c>
      <c r="AI35" s="13"/>
      <c r="AJ35" s="13" t="b">
        <f t="shared" si="3"/>
        <v>1</v>
      </c>
      <c r="AK35" s="13" t="b">
        <f t="shared" si="4"/>
        <v>1</v>
      </c>
      <c r="AL35" s="13"/>
      <c r="AM35" s="13"/>
      <c r="AN35" s="13"/>
      <c r="AO35" s="13"/>
      <c r="AP35" s="13"/>
      <c r="AQ35" s="13"/>
      <c r="AR35" s="13"/>
      <c r="AS35" s="13"/>
      <c r="AT35" s="20"/>
    </row>
    <row r="36" spans="1:46" x14ac:dyDescent="0.35">
      <c r="A36" s="5">
        <v>23</v>
      </c>
      <c r="B36" s="9" cm="1">
        <f t="array" ref="B36">INDEX(zTippingResultsByGroup[],$J36,B$11)</f>
        <v>150</v>
      </c>
      <c r="C36" s="9" t="b">
        <v>1</v>
      </c>
      <c r="D36" s="9" t="b" cm="1">
        <f t="array" ref="D36">INDEX(zTippingResultsByGroup[],$J36,D$11)&lt;&gt;0</f>
        <v>0</v>
      </c>
      <c r="E36" s="9"/>
      <c r="F36" s="9"/>
      <c r="G36" s="9">
        <f t="shared" si="5"/>
        <v>2</v>
      </c>
      <c r="H36" s="9" t="b">
        <f t="shared" si="7"/>
        <v>0</v>
      </c>
      <c r="I36" s="9">
        <v>23</v>
      </c>
      <c r="J36" s="9">
        <f t="shared" si="8"/>
        <v>103</v>
      </c>
      <c r="K36" s="9" cm="1">
        <f t="array" ref="K36">INDEX(zTippingResultsByGroup[],$J36,K$11)</f>
        <v>21</v>
      </c>
      <c r="L36" s="9" t="b">
        <f t="shared" si="0"/>
        <v>0</v>
      </c>
      <c r="M36" s="9" t="e">
        <f ca="1">_xlfn.XLOOKUP($B36,Results!$A$11:$A$197,Results!$L$11:$L$197,,0)</f>
        <v>#NAME?</v>
      </c>
      <c r="N36" s="9" t="str" cm="1">
        <f t="array" ref="N36">IF($L36,INDEX(zTippingResultsByGroup[],$J36,N$11),"")</f>
        <v/>
      </c>
      <c r="O36" s="9" t="str" cm="1">
        <f t="array" ref="O36">IF($L36,INDEX(zTippingResultsByGroup[],$J36,O$11),"")</f>
        <v/>
      </c>
      <c r="P36" s="9"/>
      <c r="Q36" s="9"/>
      <c r="R36" s="21" t="str">
        <f t="shared" si="1"/>
        <v/>
      </c>
      <c r="S36" s="14" t="str">
        <f ca="1"/>
        <v/>
      </c>
      <c r="T36" s="9" t="str">
        <f t="shared" si="6"/>
        <v/>
      </c>
      <c r="U36" s="19" t="str" cm="1">
        <f t="array" ref="U36">IF($L36,INDEX(zTippingResultsByGroup[],$J36,U$11),"")</f>
        <v/>
      </c>
      <c r="V36" s="19" t="str" cm="1">
        <f t="array" ref="V36">IF($L36,INDEX(zTippingResultsByGroup[],$J36,V$11),"")</f>
        <v/>
      </c>
      <c r="W36" s="19" t="str" cm="1">
        <f t="array" ref="W36">IF($L36,INDEX(zTippingResultsByGroup[],$J36,W$11),"")</f>
        <v/>
      </c>
      <c r="X36" s="28" t="str" cm="1">
        <f t="array" ref="X36">IF($L36,INDEX(zTippingResultsByGroup[],$J36,X$11),"")</f>
        <v/>
      </c>
      <c r="Y36" s="14" t="str" cm="1">
        <f t="array" ref="Y36">LEFT(IF($L36,INDEX(zTippingResultsByGroup[],$J36,Y$11),""),1)</f>
        <v/>
      </c>
      <c r="Z36" s="14" t="str" cm="1">
        <f t="array" ref="Z36">LEFT(IF($L36,INDEX(zTippingResultsByGroup[],$J36,Z$11),""),1)</f>
        <v/>
      </c>
      <c r="AA36" s="14" t="str" cm="1">
        <f t="array" ref="AA36">LEFT(IF($L36,INDEX(zTippingResultsByGroup[],$J36,AA$11),""),1)</f>
        <v/>
      </c>
      <c r="AB36" s="9" t="str" cm="1">
        <f t="array" ref="AB36">IF($L36,INDEX(zTippingResultsByGroup[],$J36,AB$11),"")</f>
        <v/>
      </c>
      <c r="AC36" s="11"/>
      <c r="AD36" s="9"/>
      <c r="AE36" s="11"/>
      <c r="AF36" s="13"/>
      <c r="AG36" s="12" t="b">
        <f t="shared" si="2"/>
        <v>1</v>
      </c>
      <c r="AH36" s="19" t="str" cm="1">
        <f t="array" ref="AH36">IF($L36,INDEX(zTippingResultsByGroup[],$J36,AH$11),"")</f>
        <v/>
      </c>
      <c r="AI36" s="13"/>
      <c r="AJ36" s="13" t="b">
        <f t="shared" si="3"/>
        <v>1</v>
      </c>
      <c r="AK36" s="13" t="b">
        <f t="shared" si="4"/>
        <v>1</v>
      </c>
      <c r="AL36" s="13"/>
      <c r="AM36" s="13"/>
      <c r="AN36" s="13"/>
      <c r="AO36" s="13"/>
      <c r="AP36" s="13"/>
      <c r="AQ36" s="13"/>
      <c r="AR36" s="13"/>
      <c r="AS36" s="13"/>
      <c r="AT36" s="20"/>
    </row>
    <row r="37" spans="1:46" x14ac:dyDescent="0.35">
      <c r="A37" s="5">
        <v>24</v>
      </c>
      <c r="B37" s="9" cm="1">
        <f t="array" ref="B37">INDEX(zTippingResultsByGroup[],$J37,B$11)</f>
        <v>31</v>
      </c>
      <c r="C37" s="9" t="b">
        <v>1</v>
      </c>
      <c r="D37" s="9" t="b" cm="1">
        <f t="array" ref="D37">INDEX(zTippingResultsByGroup[],$J37,D$11)&lt;&gt;0</f>
        <v>0</v>
      </c>
      <c r="E37" s="9"/>
      <c r="F37" s="9"/>
      <c r="G37" s="9">
        <f t="shared" si="5"/>
        <v>3</v>
      </c>
      <c r="H37" s="9" t="b">
        <f t="shared" si="7"/>
        <v>0</v>
      </c>
      <c r="I37" s="9">
        <v>24</v>
      </c>
      <c r="J37" s="9">
        <f t="shared" si="8"/>
        <v>104</v>
      </c>
      <c r="K37" s="9" cm="1">
        <f t="array" ref="K37">INDEX(zTippingResultsByGroup[],$J37,K$11)</f>
        <v>21</v>
      </c>
      <c r="L37" s="9" t="b">
        <f t="shared" si="0"/>
        <v>0</v>
      </c>
      <c r="M37" s="9" t="e">
        <f ca="1">_xlfn.XLOOKUP($B37,Results!$A$11:$A$197,Results!$L$11:$L$197,,0)</f>
        <v>#NAME?</v>
      </c>
      <c r="N37" s="9" t="str" cm="1">
        <f t="array" ref="N37">IF($L37,INDEX(zTippingResultsByGroup[],$J37,N$11),"")</f>
        <v/>
      </c>
      <c r="O37" s="9" t="str" cm="1">
        <f t="array" ref="O37">IF($L37,INDEX(zTippingResultsByGroup[],$J37,O$11),"")</f>
        <v/>
      </c>
      <c r="P37" s="9"/>
      <c r="Q37" s="9"/>
      <c r="R37" s="21" t="str">
        <f t="shared" si="1"/>
        <v/>
      </c>
      <c r="S37" s="14" t="str">
        <f ca="1"/>
        <v/>
      </c>
      <c r="T37" s="9" t="str">
        <f t="shared" si="6"/>
        <v/>
      </c>
      <c r="U37" s="19" t="str" cm="1">
        <f t="array" ref="U37">IF($L37,INDEX(zTippingResultsByGroup[],$J37,U$11),"")</f>
        <v/>
      </c>
      <c r="V37" s="19" t="str" cm="1">
        <f t="array" ref="V37">IF($L37,INDEX(zTippingResultsByGroup[],$J37,V$11),"")</f>
        <v/>
      </c>
      <c r="W37" s="19" t="str" cm="1">
        <f t="array" ref="W37">IF($L37,INDEX(zTippingResultsByGroup[],$J37,W$11),"")</f>
        <v/>
      </c>
      <c r="X37" s="28" t="str" cm="1">
        <f t="array" ref="X37">IF($L37,INDEX(zTippingResultsByGroup[],$J37,X$11),"")</f>
        <v/>
      </c>
      <c r="Y37" s="14" t="str" cm="1">
        <f t="array" ref="Y37">LEFT(IF($L37,INDEX(zTippingResultsByGroup[],$J37,Y$11),""),1)</f>
        <v/>
      </c>
      <c r="Z37" s="14" t="str" cm="1">
        <f t="array" ref="Z37">LEFT(IF($L37,INDEX(zTippingResultsByGroup[],$J37,Z$11),""),1)</f>
        <v/>
      </c>
      <c r="AA37" s="14" t="str" cm="1">
        <f t="array" ref="AA37">LEFT(IF($L37,INDEX(zTippingResultsByGroup[],$J37,AA$11),""),1)</f>
        <v/>
      </c>
      <c r="AB37" s="9" t="str" cm="1">
        <f t="array" ref="AB37">IF($L37,INDEX(zTippingResultsByGroup[],$J37,AB$11),"")</f>
        <v/>
      </c>
      <c r="AC37" s="11"/>
      <c r="AD37" s="9"/>
      <c r="AE37" s="11"/>
      <c r="AF37" s="13"/>
      <c r="AG37" s="12" t="b">
        <f t="shared" si="2"/>
        <v>1</v>
      </c>
      <c r="AH37" s="19" t="str" cm="1">
        <f t="array" ref="AH37">IF($L37,INDEX(zTippingResultsByGroup[],$J37,AH$11),"")</f>
        <v/>
      </c>
      <c r="AI37" s="13"/>
      <c r="AJ37" s="13" t="b">
        <f t="shared" si="3"/>
        <v>1</v>
      </c>
      <c r="AK37" s="13" t="b">
        <f t="shared" si="4"/>
        <v>1</v>
      </c>
      <c r="AL37" s="13"/>
      <c r="AM37" s="13"/>
      <c r="AN37" s="13"/>
      <c r="AO37" s="13"/>
      <c r="AP37" s="13"/>
      <c r="AQ37" s="13"/>
      <c r="AR37" s="13"/>
      <c r="AS37" s="13"/>
      <c r="AT37" s="20"/>
    </row>
    <row r="38" spans="1:46" s="10" customFormat="1" x14ac:dyDescent="0.35">
      <c r="A38" s="10">
        <v>25</v>
      </c>
      <c r="B38" s="9" cm="1">
        <f t="array" ref="B38">INDEX(zTippingResultsByGroup[],$J38,B$11)</f>
        <v>278</v>
      </c>
      <c r="C38" s="9" t="b">
        <v>1</v>
      </c>
      <c r="D38" s="9" t="b" cm="1">
        <f t="array" ref="D38">INDEX(zTippingResultsByGroup[],$J38,D$11)&lt;&gt;0</f>
        <v>0</v>
      </c>
      <c r="E38" s="9"/>
      <c r="F38" s="9"/>
      <c r="G38" s="9">
        <f t="shared" si="5"/>
        <v>4</v>
      </c>
      <c r="H38" s="9" t="b">
        <f t="shared" si="7"/>
        <v>0</v>
      </c>
      <c r="I38" s="9">
        <v>25</v>
      </c>
      <c r="J38" s="9">
        <f t="shared" si="8"/>
        <v>105</v>
      </c>
      <c r="K38" s="9" cm="1">
        <f t="array" ref="K38">INDEX(zTippingResultsByGroup[],$J38,K$11)</f>
        <v>21</v>
      </c>
      <c r="L38" s="9" t="b">
        <f t="shared" si="0"/>
        <v>0</v>
      </c>
      <c r="M38" s="9" t="e">
        <f ca="1">_xlfn.XLOOKUP($B38,Results!$A$11:$A$197,Results!$L$11:$L$197,,0)</f>
        <v>#NAME?</v>
      </c>
      <c r="N38" s="9" t="str" cm="1">
        <f t="array" ref="N38">IF($L38,INDEX(zTippingResultsByGroup[],$J38,N$11),"")</f>
        <v/>
      </c>
      <c r="O38" s="9" t="str" cm="1">
        <f t="array" ref="O38">IF($L38,INDEX(zTippingResultsByGroup[],$J38,O$11),"")</f>
        <v/>
      </c>
      <c r="P38" s="9"/>
      <c r="Q38" s="9"/>
      <c r="R38" s="21" t="str">
        <f t="shared" si="1"/>
        <v/>
      </c>
      <c r="S38" s="14" t="str">
        <f ca="1"/>
        <v/>
      </c>
      <c r="T38" s="9" t="str">
        <f t="shared" si="6"/>
        <v/>
      </c>
      <c r="U38" s="19" t="str" cm="1">
        <f t="array" ref="U38">IF($L38,INDEX(zTippingResultsByGroup[],$J38,U$11),"")</f>
        <v/>
      </c>
      <c r="V38" s="19" t="str" cm="1">
        <f t="array" ref="V38">IF($L38,INDEX(zTippingResultsByGroup[],$J38,V$11),"")</f>
        <v/>
      </c>
      <c r="W38" s="19" t="str" cm="1">
        <f t="array" ref="W38">IF($L38,INDEX(zTippingResultsByGroup[],$J38,W$11),"")</f>
        <v/>
      </c>
      <c r="X38" s="28" t="str" cm="1">
        <f t="array" ref="X38">IF($L38,INDEX(zTippingResultsByGroup[],$J38,X$11),"")</f>
        <v/>
      </c>
      <c r="Y38" s="14" t="str" cm="1">
        <f t="array" ref="Y38">LEFT(IF($L38,INDEX(zTippingResultsByGroup[],$J38,Y$11),""),1)</f>
        <v/>
      </c>
      <c r="Z38" s="14" t="str" cm="1">
        <f t="array" ref="Z38">LEFT(IF($L38,INDEX(zTippingResultsByGroup[],$J38,Z$11),""),1)</f>
        <v/>
      </c>
      <c r="AA38" s="14" t="str" cm="1">
        <f t="array" ref="AA38">LEFT(IF($L38,INDEX(zTippingResultsByGroup[],$J38,AA$11),""),1)</f>
        <v/>
      </c>
      <c r="AB38" s="9" t="str" cm="1">
        <f t="array" ref="AB38">IF($L38,INDEX(zTippingResultsByGroup[],$J38,AB$11),"")</f>
        <v/>
      </c>
      <c r="AC38" s="11"/>
      <c r="AD38" s="9"/>
      <c r="AE38" s="11"/>
      <c r="AF38" s="13"/>
      <c r="AG38" s="12" t="b">
        <f t="shared" si="2"/>
        <v>1</v>
      </c>
      <c r="AH38" s="19" t="str" cm="1">
        <f t="array" ref="AH38">IF($L38,INDEX(zTippingResultsByGroup[],$J38,AH$11),"")</f>
        <v/>
      </c>
      <c r="AI38" s="13"/>
      <c r="AJ38" s="13" t="b">
        <f t="shared" si="3"/>
        <v>1</v>
      </c>
      <c r="AK38" s="13" t="b">
        <f t="shared" si="4"/>
        <v>1</v>
      </c>
      <c r="AL38" s="13"/>
      <c r="AM38" s="13"/>
      <c r="AN38" s="13"/>
      <c r="AO38" s="13"/>
      <c r="AP38" s="13"/>
      <c r="AQ38" s="13"/>
      <c r="AR38" s="13"/>
      <c r="AS38" s="13"/>
      <c r="AT38" s="20"/>
    </row>
    <row r="39" spans="1:46" x14ac:dyDescent="0.35">
      <c r="A39" s="5">
        <v>26</v>
      </c>
      <c r="B39" s="9" cm="1">
        <f t="array" ref="B39">INDEX(zTippingResultsByGroup[],$J39,B$11)</f>
        <v>39</v>
      </c>
      <c r="C39" s="9" t="b">
        <v>1</v>
      </c>
      <c r="D39" s="9" t="b" cm="1">
        <f t="array" ref="D39">INDEX(zTippingResultsByGroup[],$J39,D$11)&lt;&gt;0</f>
        <v>1</v>
      </c>
      <c r="E39" s="9"/>
      <c r="F39" s="9"/>
      <c r="G39" s="9">
        <f t="shared" si="5"/>
        <v>5</v>
      </c>
      <c r="H39" s="9" t="b">
        <f t="shared" si="7"/>
        <v>0</v>
      </c>
      <c r="I39" s="9">
        <v>26</v>
      </c>
      <c r="J39" s="9">
        <f t="shared" si="8"/>
        <v>106</v>
      </c>
      <c r="K39" s="9" cm="1">
        <f t="array" ref="K39">INDEX(zTippingResultsByGroup[],$J39,K$11)</f>
        <v>23</v>
      </c>
      <c r="L39" s="9" t="b">
        <f t="shared" si="0"/>
        <v>0</v>
      </c>
      <c r="M39" s="9" t="e">
        <f ca="1">_xlfn.XLOOKUP($B39,Results!$A$11:$A$197,Results!$L$11:$L$197,,0)</f>
        <v>#NAME?</v>
      </c>
      <c r="N39" s="9" t="str" cm="1">
        <f t="array" ref="N39">IF($L39,INDEX(zTippingResultsByGroup[],$J39,N$11),"")</f>
        <v/>
      </c>
      <c r="O39" s="9" t="str" cm="1">
        <f t="array" ref="O39">IF($L39,INDEX(zTippingResultsByGroup[],$J39,O$11),"")</f>
        <v/>
      </c>
      <c r="P39" s="9"/>
      <c r="Q39" s="9"/>
      <c r="R39" s="21" t="str">
        <f t="shared" si="1"/>
        <v/>
      </c>
      <c r="S39" s="14" t="str">
        <f ca="1"/>
        <v/>
      </c>
      <c r="T39" s="9" t="str">
        <f t="shared" si="6"/>
        <v/>
      </c>
      <c r="U39" s="19" t="str" cm="1">
        <f t="array" ref="U39">IF($L39,INDEX(zTippingResultsByGroup[],$J39,U$11),"")</f>
        <v/>
      </c>
      <c r="V39" s="19" t="str" cm="1">
        <f t="array" ref="V39">IF($L39,INDEX(zTippingResultsByGroup[],$J39,V$11),"")</f>
        <v/>
      </c>
      <c r="W39" s="19" t="str" cm="1">
        <f t="array" ref="W39">IF($L39,INDEX(zTippingResultsByGroup[],$J39,W$11),"")</f>
        <v/>
      </c>
      <c r="X39" s="28" t="str" cm="1">
        <f t="array" ref="X39">IF($L39,INDEX(zTippingResultsByGroup[],$J39,X$11),"")</f>
        <v/>
      </c>
      <c r="Y39" s="14" t="str" cm="1">
        <f t="array" ref="Y39">LEFT(IF($L39,INDEX(zTippingResultsByGroup[],$J39,Y$11),""),1)</f>
        <v/>
      </c>
      <c r="Z39" s="14" t="str" cm="1">
        <f t="array" ref="Z39">LEFT(IF($L39,INDEX(zTippingResultsByGroup[],$J39,Z$11),""),1)</f>
        <v/>
      </c>
      <c r="AA39" s="14" t="str" cm="1">
        <f t="array" ref="AA39">LEFT(IF($L39,INDEX(zTippingResultsByGroup[],$J39,AA$11),""),1)</f>
        <v/>
      </c>
      <c r="AB39" s="9" t="str" cm="1">
        <f t="array" ref="AB39">IF($L39,INDEX(zTippingResultsByGroup[],$J39,AB$11),"")</f>
        <v/>
      </c>
      <c r="AC39" s="11"/>
      <c r="AD39" s="9"/>
      <c r="AE39" s="11"/>
      <c r="AF39" s="13"/>
      <c r="AG39" s="12" t="b">
        <f t="shared" si="2"/>
        <v>1</v>
      </c>
      <c r="AH39" s="19" t="str" cm="1">
        <f t="array" ref="AH39">IF($L39,INDEX(zTippingResultsByGroup[],$J39,AH$11),"")</f>
        <v/>
      </c>
      <c r="AI39" s="13"/>
      <c r="AJ39" s="13" t="b">
        <f t="shared" si="3"/>
        <v>1</v>
      </c>
      <c r="AK39" s="13" t="b">
        <f t="shared" si="4"/>
        <v>1</v>
      </c>
      <c r="AL39" s="13"/>
      <c r="AM39" s="13"/>
      <c r="AN39" s="13"/>
      <c r="AO39" s="13"/>
      <c r="AP39" s="13"/>
      <c r="AQ39" s="13"/>
      <c r="AR39" s="13"/>
      <c r="AS39" s="13"/>
      <c r="AT39" s="20"/>
    </row>
    <row r="40" spans="1:46" x14ac:dyDescent="0.35">
      <c r="A40" s="5">
        <v>27</v>
      </c>
      <c r="B40" s="9" cm="1">
        <f t="array" ref="B40">INDEX(zTippingResultsByGroup[],$J40,B$11)</f>
        <v>52</v>
      </c>
      <c r="C40" s="9" t="b">
        <v>1</v>
      </c>
      <c r="D40" s="9" t="b" cm="1">
        <f t="array" ref="D40">INDEX(zTippingResultsByGroup[],$J40,D$11)&lt;&gt;0</f>
        <v>0</v>
      </c>
      <c r="E40" s="9"/>
      <c r="F40" s="9"/>
      <c r="G40" s="9">
        <f t="shared" si="5"/>
        <v>1</v>
      </c>
      <c r="H40" s="9" t="b">
        <f t="shared" si="7"/>
        <v>0</v>
      </c>
      <c r="I40" s="9">
        <v>27</v>
      </c>
      <c r="J40" s="9">
        <f t="shared" si="8"/>
        <v>107</v>
      </c>
      <c r="K40" s="9" cm="1">
        <f t="array" ref="K40">INDEX(zTippingResultsByGroup[],$J40,K$11)</f>
        <v>23</v>
      </c>
      <c r="L40" s="9" t="b">
        <f t="shared" si="0"/>
        <v>0</v>
      </c>
      <c r="M40" s="9" t="e">
        <f ca="1">_xlfn.XLOOKUP($B40,Results!$A$11:$A$197,Results!$L$11:$L$197,,0)</f>
        <v>#NAME?</v>
      </c>
      <c r="N40" s="9" t="str" cm="1">
        <f t="array" ref="N40">IF($L40,INDEX(zTippingResultsByGroup[],$J40,N$11),"")</f>
        <v/>
      </c>
      <c r="O40" s="9" t="str" cm="1">
        <f t="array" ref="O40">IF($L40,INDEX(zTippingResultsByGroup[],$J40,O$11),"")</f>
        <v/>
      </c>
      <c r="P40" s="9"/>
      <c r="Q40" s="9"/>
      <c r="R40" s="21" t="str">
        <f t="shared" si="1"/>
        <v/>
      </c>
      <c r="S40" s="14" t="str">
        <f ca="1"/>
        <v/>
      </c>
      <c r="T40" s="9" t="str">
        <f t="shared" si="6"/>
        <v/>
      </c>
      <c r="U40" s="19" t="str" cm="1">
        <f t="array" ref="U40">IF($L40,INDEX(zTippingResultsByGroup[],$J40,U$11),"")</f>
        <v/>
      </c>
      <c r="V40" s="19" t="str" cm="1">
        <f t="array" ref="V40">IF($L40,INDEX(zTippingResultsByGroup[],$J40,V$11),"")</f>
        <v/>
      </c>
      <c r="W40" s="19" t="str" cm="1">
        <f t="array" ref="W40">IF($L40,INDEX(zTippingResultsByGroup[],$J40,W$11),"")</f>
        <v/>
      </c>
      <c r="X40" s="28" t="str" cm="1">
        <f t="array" ref="X40">IF($L40,INDEX(zTippingResultsByGroup[],$J40,X$11),"")</f>
        <v/>
      </c>
      <c r="Y40" s="14" t="str" cm="1">
        <f t="array" ref="Y40">LEFT(IF($L40,INDEX(zTippingResultsByGroup[],$J40,Y$11),""),1)</f>
        <v/>
      </c>
      <c r="Z40" s="14" t="str" cm="1">
        <f t="array" ref="Z40">LEFT(IF($L40,INDEX(zTippingResultsByGroup[],$J40,Z$11),""),1)</f>
        <v/>
      </c>
      <c r="AA40" s="14" t="str" cm="1">
        <f t="array" ref="AA40">LEFT(IF($L40,INDEX(zTippingResultsByGroup[],$J40,AA$11),""),1)</f>
        <v/>
      </c>
      <c r="AB40" s="9" t="str" cm="1">
        <f t="array" ref="AB40">IF($L40,INDEX(zTippingResultsByGroup[],$J40,AB$11),"")</f>
        <v/>
      </c>
      <c r="AC40" s="11"/>
      <c r="AD40" s="9"/>
      <c r="AE40" s="11"/>
      <c r="AF40" s="13"/>
      <c r="AG40" s="12" t="b">
        <f t="shared" si="2"/>
        <v>1</v>
      </c>
      <c r="AH40" s="19" t="str" cm="1">
        <f t="array" ref="AH40">IF($L40,INDEX(zTippingResultsByGroup[],$J40,AH$11),"")</f>
        <v/>
      </c>
      <c r="AI40" s="13"/>
      <c r="AJ40" s="13" t="b">
        <f t="shared" si="3"/>
        <v>1</v>
      </c>
      <c r="AK40" s="13" t="b">
        <f t="shared" si="4"/>
        <v>1</v>
      </c>
      <c r="AL40" s="13"/>
      <c r="AM40" s="13"/>
      <c r="AN40" s="13"/>
      <c r="AO40" s="13"/>
      <c r="AP40" s="13"/>
      <c r="AQ40" s="13"/>
      <c r="AR40" s="13"/>
      <c r="AS40" s="13"/>
      <c r="AT40" s="20"/>
    </row>
    <row r="41" spans="1:46" x14ac:dyDescent="0.35">
      <c r="A41" s="5">
        <v>28</v>
      </c>
      <c r="B41" s="9" cm="1">
        <f t="array" ref="B41">INDEX(zTippingResultsByGroup[],$J41,B$11)</f>
        <v>27</v>
      </c>
      <c r="C41" s="9" t="b">
        <v>1</v>
      </c>
      <c r="D41" s="9" t="b" cm="1">
        <f t="array" ref="D41">INDEX(zTippingResultsByGroup[],$J41,D$11)&lt;&gt;0</f>
        <v>1</v>
      </c>
      <c r="E41" s="9"/>
      <c r="F41" s="9"/>
      <c r="G41" s="9">
        <f t="shared" si="5"/>
        <v>2</v>
      </c>
      <c r="H41" s="9" t="b">
        <f t="shared" si="7"/>
        <v>0</v>
      </c>
      <c r="I41" s="9">
        <v>28</v>
      </c>
      <c r="J41" s="9">
        <f t="shared" si="8"/>
        <v>108</v>
      </c>
      <c r="K41" s="9" cm="1">
        <f t="array" ref="K41">INDEX(zTippingResultsByGroup[],$J41,K$11)</f>
        <v>23</v>
      </c>
      <c r="L41" s="9" t="b">
        <f t="shared" si="0"/>
        <v>0</v>
      </c>
      <c r="M41" s="9" t="e">
        <f ca="1">_xlfn.XLOOKUP($B41,Results!$A$11:$A$197,Results!$L$11:$L$197,,0)</f>
        <v>#NAME?</v>
      </c>
      <c r="N41" s="9" t="str" cm="1">
        <f t="array" ref="N41">IF($L41,INDEX(zTippingResultsByGroup[],$J41,N$11),"")</f>
        <v/>
      </c>
      <c r="O41" s="9" t="str" cm="1">
        <f t="array" ref="O41">IF($L41,INDEX(zTippingResultsByGroup[],$J41,O$11),"")</f>
        <v/>
      </c>
      <c r="P41" s="9"/>
      <c r="Q41" s="9"/>
      <c r="R41" s="21" t="str">
        <f t="shared" si="1"/>
        <v/>
      </c>
      <c r="S41" s="14" t="str">
        <f ca="1"/>
        <v/>
      </c>
      <c r="T41" s="9" t="str">
        <f t="shared" si="6"/>
        <v/>
      </c>
      <c r="U41" s="19" t="str" cm="1">
        <f t="array" ref="U41">IF($L41,INDEX(zTippingResultsByGroup[],$J41,U$11),"")</f>
        <v/>
      </c>
      <c r="V41" s="19" t="str" cm="1">
        <f t="array" ref="V41">IF($L41,INDEX(zTippingResultsByGroup[],$J41,V$11),"")</f>
        <v/>
      </c>
      <c r="W41" s="19" t="str" cm="1">
        <f t="array" ref="W41">IF($L41,INDEX(zTippingResultsByGroup[],$J41,W$11),"")</f>
        <v/>
      </c>
      <c r="X41" s="28" t="str" cm="1">
        <f t="array" ref="X41">IF($L41,INDEX(zTippingResultsByGroup[],$J41,X$11),"")</f>
        <v/>
      </c>
      <c r="Y41" s="14" t="str" cm="1">
        <f t="array" ref="Y41">LEFT(IF($L41,INDEX(zTippingResultsByGroup[],$J41,Y$11),""),1)</f>
        <v/>
      </c>
      <c r="Z41" s="14" t="str" cm="1">
        <f t="array" ref="Z41">LEFT(IF($L41,INDEX(zTippingResultsByGroup[],$J41,Z$11),""),1)</f>
        <v/>
      </c>
      <c r="AA41" s="14" t="str" cm="1">
        <f t="array" ref="AA41">LEFT(IF($L41,INDEX(zTippingResultsByGroup[],$J41,AA$11),""),1)</f>
        <v/>
      </c>
      <c r="AB41" s="9" t="str" cm="1">
        <f t="array" ref="AB41">IF($L41,INDEX(zTippingResultsByGroup[],$J41,AB$11),"")</f>
        <v/>
      </c>
      <c r="AC41" s="11"/>
      <c r="AD41" s="9"/>
      <c r="AE41" s="11"/>
      <c r="AF41" s="13"/>
      <c r="AG41" s="12" t="b">
        <f t="shared" si="2"/>
        <v>1</v>
      </c>
      <c r="AH41" s="19" t="str" cm="1">
        <f t="array" ref="AH41">IF($L41,INDEX(zTippingResultsByGroup[],$J41,AH$11),"")</f>
        <v/>
      </c>
      <c r="AI41" s="13"/>
      <c r="AJ41" s="13" t="b">
        <f t="shared" si="3"/>
        <v>1</v>
      </c>
      <c r="AK41" s="13" t="b">
        <f t="shared" si="4"/>
        <v>1</v>
      </c>
      <c r="AL41" s="13"/>
      <c r="AM41" s="13"/>
      <c r="AN41" s="13"/>
      <c r="AO41" s="13"/>
      <c r="AP41" s="13"/>
      <c r="AQ41" s="13"/>
      <c r="AR41" s="13"/>
      <c r="AS41" s="13"/>
      <c r="AT41" s="20"/>
    </row>
    <row r="42" spans="1:46" x14ac:dyDescent="0.35">
      <c r="A42" s="5">
        <v>29</v>
      </c>
      <c r="B42" s="9" cm="1">
        <f t="array" ref="B42">INDEX(zTippingResultsByGroup[],$J42,B$11)</f>
        <v>18</v>
      </c>
      <c r="C42" s="9" t="b">
        <v>1</v>
      </c>
      <c r="D42" s="9" t="b" cm="1">
        <f t="array" ref="D42">INDEX(zTippingResultsByGroup[],$J42,D$11)&lt;&gt;0</f>
        <v>1</v>
      </c>
      <c r="E42" s="9"/>
      <c r="F42" s="9"/>
      <c r="G42" s="9">
        <f t="shared" si="5"/>
        <v>3</v>
      </c>
      <c r="H42" s="9" t="b">
        <f t="shared" si="7"/>
        <v>0</v>
      </c>
      <c r="I42" s="9">
        <v>29</v>
      </c>
      <c r="J42" s="9">
        <f t="shared" si="8"/>
        <v>109</v>
      </c>
      <c r="K42" s="9" cm="1">
        <f t="array" ref="K42">INDEX(zTippingResultsByGroup[],$J42,K$11)</f>
        <v>23</v>
      </c>
      <c r="L42" s="9" t="b">
        <f t="shared" si="0"/>
        <v>0</v>
      </c>
      <c r="M42" s="9" t="e">
        <f ca="1">_xlfn.XLOOKUP($B42,Results!$A$11:$A$197,Results!$L$11:$L$197,,0)</f>
        <v>#NAME?</v>
      </c>
      <c r="N42" s="9" t="str" cm="1">
        <f t="array" ref="N42">IF($L42,INDEX(zTippingResultsByGroup[],$J42,N$11),"")</f>
        <v/>
      </c>
      <c r="O42" s="9" t="str" cm="1">
        <f t="array" ref="O42">IF($L42,INDEX(zTippingResultsByGroup[],$J42,O$11),"")</f>
        <v/>
      </c>
      <c r="P42" s="9"/>
      <c r="Q42" s="9"/>
      <c r="R42" s="21" t="str">
        <f t="shared" si="1"/>
        <v/>
      </c>
      <c r="S42" s="14" t="str">
        <f ca="1"/>
        <v/>
      </c>
      <c r="T42" s="9" t="str">
        <f t="shared" si="6"/>
        <v/>
      </c>
      <c r="U42" s="19" t="str" cm="1">
        <f t="array" ref="U42">IF($L42,INDEX(zTippingResultsByGroup[],$J42,U$11),"")</f>
        <v/>
      </c>
      <c r="V42" s="19" t="str" cm="1">
        <f t="array" ref="V42">IF($L42,INDEX(zTippingResultsByGroup[],$J42,V$11),"")</f>
        <v/>
      </c>
      <c r="W42" s="19" t="str" cm="1">
        <f t="array" ref="W42">IF($L42,INDEX(zTippingResultsByGroup[],$J42,W$11),"")</f>
        <v/>
      </c>
      <c r="X42" s="28" t="str" cm="1">
        <f t="array" ref="X42">IF($L42,INDEX(zTippingResultsByGroup[],$J42,X$11),"")</f>
        <v/>
      </c>
      <c r="Y42" s="14" t="str" cm="1">
        <f t="array" ref="Y42">LEFT(IF($L42,INDEX(zTippingResultsByGroup[],$J42,Y$11),""),1)</f>
        <v/>
      </c>
      <c r="Z42" s="14" t="str" cm="1">
        <f t="array" ref="Z42">LEFT(IF($L42,INDEX(zTippingResultsByGroup[],$J42,Z$11),""),1)</f>
        <v/>
      </c>
      <c r="AA42" s="14" t="str" cm="1">
        <f t="array" ref="AA42">LEFT(IF($L42,INDEX(zTippingResultsByGroup[],$J42,AA$11),""),1)</f>
        <v/>
      </c>
      <c r="AB42" s="9" t="str" cm="1">
        <f t="array" ref="AB42">IF($L42,INDEX(zTippingResultsByGroup[],$J42,AB$11),"")</f>
        <v/>
      </c>
      <c r="AC42" s="11"/>
      <c r="AD42" s="9"/>
      <c r="AE42" s="11"/>
      <c r="AF42" s="13"/>
      <c r="AG42" s="12" t="b">
        <f t="shared" si="2"/>
        <v>1</v>
      </c>
      <c r="AH42" s="19" t="str" cm="1">
        <f t="array" ref="AH42">IF($L42,INDEX(zTippingResultsByGroup[],$J42,AH$11),"")</f>
        <v/>
      </c>
      <c r="AI42" s="13"/>
      <c r="AJ42" s="13" t="b">
        <f t="shared" si="3"/>
        <v>1</v>
      </c>
      <c r="AK42" s="13" t="b">
        <f t="shared" si="4"/>
        <v>1</v>
      </c>
      <c r="AL42" s="13"/>
      <c r="AM42" s="13"/>
      <c r="AN42" s="13"/>
      <c r="AO42" s="13"/>
      <c r="AP42" s="13"/>
      <c r="AQ42" s="13"/>
      <c r="AR42" s="13"/>
      <c r="AS42" s="13"/>
      <c r="AT42" s="20"/>
    </row>
    <row r="43" spans="1:46" x14ac:dyDescent="0.35">
      <c r="A43" s="5">
        <v>30</v>
      </c>
      <c r="B43" s="9" cm="1">
        <f t="array" ref="B43">INDEX(zTippingResultsByGroup[],$J43,B$11)</f>
        <v>185</v>
      </c>
      <c r="C43" s="9" t="b">
        <v>1</v>
      </c>
      <c r="D43" s="9" t="b" cm="1">
        <f t="array" ref="D43">INDEX(zTippingResultsByGroup[],$J43,D$11)&lt;&gt;0</f>
        <v>0</v>
      </c>
      <c r="E43" s="9"/>
      <c r="F43" s="9"/>
      <c r="G43" s="9">
        <f t="shared" si="5"/>
        <v>4</v>
      </c>
      <c r="H43" s="9" t="b">
        <f t="shared" si="7"/>
        <v>0</v>
      </c>
      <c r="I43" s="9">
        <v>30</v>
      </c>
      <c r="J43" s="9">
        <f t="shared" si="8"/>
        <v>110</v>
      </c>
      <c r="K43" s="9" cm="1">
        <f t="array" ref="K43">INDEX(zTippingResultsByGroup[],$J43,K$11)</f>
        <v>23</v>
      </c>
      <c r="L43" s="9" t="b">
        <f t="shared" si="0"/>
        <v>0</v>
      </c>
      <c r="M43" s="9" t="e">
        <f ca="1">_xlfn.XLOOKUP($B43,Results!$A$11:$A$197,Results!$L$11:$L$197,,0)</f>
        <v>#NAME?</v>
      </c>
      <c r="N43" s="9" t="str" cm="1">
        <f t="array" ref="N43">IF($L43,INDEX(zTippingResultsByGroup[],$J43,N$11),"")</f>
        <v/>
      </c>
      <c r="O43" s="9" t="str" cm="1">
        <f t="array" ref="O43">IF($L43,INDEX(zTippingResultsByGroup[],$J43,O$11),"")</f>
        <v/>
      </c>
      <c r="P43" s="9"/>
      <c r="Q43" s="9"/>
      <c r="R43" s="21" t="str">
        <f t="shared" si="1"/>
        <v/>
      </c>
      <c r="S43" s="14" t="str">
        <f ca="1"/>
        <v/>
      </c>
      <c r="T43" s="9" t="str">
        <f t="shared" si="6"/>
        <v/>
      </c>
      <c r="U43" s="19" t="str" cm="1">
        <f t="array" ref="U43">IF($L43,INDEX(zTippingResultsByGroup[],$J43,U$11),"")</f>
        <v/>
      </c>
      <c r="V43" s="19" t="str" cm="1">
        <f t="array" ref="V43">IF($L43,INDEX(zTippingResultsByGroup[],$J43,V$11),"")</f>
        <v/>
      </c>
      <c r="W43" s="19" t="str" cm="1">
        <f t="array" ref="W43">IF($L43,INDEX(zTippingResultsByGroup[],$J43,W$11),"")</f>
        <v/>
      </c>
      <c r="X43" s="28" t="str" cm="1">
        <f t="array" ref="X43">IF($L43,INDEX(zTippingResultsByGroup[],$J43,X$11),"")</f>
        <v/>
      </c>
      <c r="Y43" s="14" t="str" cm="1">
        <f t="array" ref="Y43">LEFT(IF($L43,INDEX(zTippingResultsByGroup[],$J43,Y$11),""),1)</f>
        <v/>
      </c>
      <c r="Z43" s="14" t="str" cm="1">
        <f t="array" ref="Z43">LEFT(IF($L43,INDEX(zTippingResultsByGroup[],$J43,Z$11),""),1)</f>
        <v/>
      </c>
      <c r="AA43" s="14" t="str" cm="1">
        <f t="array" ref="AA43">LEFT(IF($L43,INDEX(zTippingResultsByGroup[],$J43,AA$11),""),1)</f>
        <v/>
      </c>
      <c r="AB43" s="9" t="str" cm="1">
        <f t="array" ref="AB43">IF($L43,INDEX(zTippingResultsByGroup[],$J43,AB$11),"")</f>
        <v/>
      </c>
      <c r="AC43" s="11"/>
      <c r="AD43" s="9"/>
      <c r="AE43" s="11"/>
      <c r="AF43" s="13"/>
      <c r="AG43" s="12" t="b">
        <f t="shared" si="2"/>
        <v>1</v>
      </c>
      <c r="AH43" s="19" t="str" cm="1">
        <f t="array" ref="AH43">IF($L43,INDEX(zTippingResultsByGroup[],$J43,AH$11),"")</f>
        <v/>
      </c>
      <c r="AI43" s="13"/>
      <c r="AJ43" s="13" t="b">
        <f t="shared" si="3"/>
        <v>1</v>
      </c>
      <c r="AK43" s="13" t="b">
        <f t="shared" si="4"/>
        <v>1</v>
      </c>
      <c r="AL43" s="13"/>
      <c r="AM43" s="13"/>
      <c r="AN43" s="13"/>
      <c r="AO43" s="13"/>
      <c r="AP43" s="13"/>
      <c r="AQ43" s="13"/>
      <c r="AR43" s="13"/>
      <c r="AS43" s="13"/>
      <c r="AT43" s="20"/>
    </row>
    <row r="44" spans="1:46" s="10" customFormat="1" x14ac:dyDescent="0.35">
      <c r="A44" s="10">
        <v>31</v>
      </c>
      <c r="B44" s="9" cm="1">
        <f t="array" ref="B44">INDEX(zTippingResultsByGroup[],$J44,B$11)</f>
        <v>96</v>
      </c>
      <c r="C44" s="9" t="b">
        <v>1</v>
      </c>
      <c r="D44" s="9" t="b" cm="1">
        <f t="array" ref="D44">INDEX(zTippingResultsByGroup[],$J44,D$11)&lt;&gt;0</f>
        <v>0</v>
      </c>
      <c r="E44" s="9"/>
      <c r="F44" s="9"/>
      <c r="G44" s="9">
        <f t="shared" si="5"/>
        <v>5</v>
      </c>
      <c r="H44" s="9" t="b">
        <f t="shared" si="7"/>
        <v>0</v>
      </c>
      <c r="I44" s="9">
        <v>31</v>
      </c>
      <c r="J44" s="9">
        <f t="shared" si="8"/>
        <v>111</v>
      </c>
      <c r="K44" s="9" cm="1">
        <f t="array" ref="K44">INDEX(zTippingResultsByGroup[],$J44,K$11)</f>
        <v>23</v>
      </c>
      <c r="L44" s="9" t="b">
        <f t="shared" si="0"/>
        <v>0</v>
      </c>
      <c r="M44" s="9" t="e">
        <f ca="1">_xlfn.XLOOKUP($B44,Results!$A$11:$A$197,Results!$L$11:$L$197,,0)</f>
        <v>#NAME?</v>
      </c>
      <c r="N44" s="9" t="str" cm="1">
        <f t="array" ref="N44">IF($L44,INDEX(zTippingResultsByGroup[],$J44,N$11),"")</f>
        <v/>
      </c>
      <c r="O44" s="9" t="str" cm="1">
        <f t="array" ref="O44">IF($L44,INDEX(zTippingResultsByGroup[],$J44,O$11),"")</f>
        <v/>
      </c>
      <c r="P44" s="9"/>
      <c r="Q44" s="9"/>
      <c r="R44" s="21" t="str">
        <f t="shared" si="1"/>
        <v/>
      </c>
      <c r="S44" s="14" t="str">
        <f ca="1"/>
        <v/>
      </c>
      <c r="T44" s="9" t="str">
        <f t="shared" si="6"/>
        <v/>
      </c>
      <c r="U44" s="19" t="str" cm="1">
        <f t="array" ref="U44">IF($L44,INDEX(zTippingResultsByGroup[],$J44,U$11),"")</f>
        <v/>
      </c>
      <c r="V44" s="19" t="str" cm="1">
        <f t="array" ref="V44">IF($L44,INDEX(zTippingResultsByGroup[],$J44,V$11),"")</f>
        <v/>
      </c>
      <c r="W44" s="19" t="str" cm="1">
        <f t="array" ref="W44">IF($L44,INDEX(zTippingResultsByGroup[],$J44,W$11),"")</f>
        <v/>
      </c>
      <c r="X44" s="28" t="str" cm="1">
        <f t="array" ref="X44">IF($L44,INDEX(zTippingResultsByGroup[],$J44,X$11),"")</f>
        <v/>
      </c>
      <c r="Y44" s="14" t="str" cm="1">
        <f t="array" ref="Y44">LEFT(IF($L44,INDEX(zTippingResultsByGroup[],$J44,Y$11),""),1)</f>
        <v/>
      </c>
      <c r="Z44" s="14" t="str" cm="1">
        <f t="array" ref="Z44">LEFT(IF($L44,INDEX(zTippingResultsByGroup[],$J44,Z$11),""),1)</f>
        <v/>
      </c>
      <c r="AA44" s="14" t="str" cm="1">
        <f t="array" ref="AA44">LEFT(IF($L44,INDEX(zTippingResultsByGroup[],$J44,AA$11),""),1)</f>
        <v/>
      </c>
      <c r="AB44" s="9" t="str" cm="1">
        <f t="array" ref="AB44">IF($L44,INDEX(zTippingResultsByGroup[],$J44,AB$11),"")</f>
        <v/>
      </c>
      <c r="AC44" s="11"/>
      <c r="AD44" s="9"/>
      <c r="AE44" s="11"/>
      <c r="AF44" s="13"/>
      <c r="AG44" s="12" t="b">
        <f t="shared" si="2"/>
        <v>1</v>
      </c>
      <c r="AH44" s="19" t="str" cm="1">
        <f t="array" ref="AH44">IF($L44,INDEX(zTippingResultsByGroup[],$J44,AH$11),"")</f>
        <v/>
      </c>
      <c r="AI44" s="13"/>
      <c r="AJ44" s="13" t="b">
        <f t="shared" si="3"/>
        <v>1</v>
      </c>
      <c r="AK44" s="13" t="b">
        <f t="shared" si="4"/>
        <v>1</v>
      </c>
      <c r="AL44" s="13"/>
      <c r="AM44" s="13"/>
      <c r="AN44" s="13"/>
      <c r="AO44" s="13"/>
      <c r="AP44" s="13"/>
      <c r="AQ44" s="13"/>
      <c r="AR44" s="13"/>
      <c r="AS44" s="13"/>
      <c r="AT44" s="20"/>
    </row>
    <row r="45" spans="1:46" x14ac:dyDescent="0.35">
      <c r="A45" s="5">
        <v>32</v>
      </c>
      <c r="B45" s="9" cm="1">
        <f t="array" ref="B45">INDEX(zTippingResultsByGroup[],$J45,B$11)</f>
        <v>110</v>
      </c>
      <c r="C45" s="9" t="b">
        <v>1</v>
      </c>
      <c r="D45" s="9" t="b" cm="1">
        <f t="array" ref="D45">INDEX(zTippingResultsByGroup[],$J45,D$11)&lt;&gt;0</f>
        <v>0</v>
      </c>
      <c r="E45" s="9"/>
      <c r="F45" s="9"/>
      <c r="G45" s="9">
        <f t="shared" si="5"/>
        <v>1</v>
      </c>
      <c r="H45" s="9" t="b">
        <f t="shared" si="7"/>
        <v>0</v>
      </c>
      <c r="I45" s="9">
        <v>32</v>
      </c>
      <c r="J45" s="9">
        <f t="shared" si="8"/>
        <v>112</v>
      </c>
      <c r="K45" s="9" cm="1">
        <f t="array" ref="K45">INDEX(zTippingResultsByGroup[],$J45,K$11)</f>
        <v>23</v>
      </c>
      <c r="L45" s="9" t="b">
        <f t="shared" si="0"/>
        <v>0</v>
      </c>
      <c r="M45" s="9" t="e">
        <f ca="1">_xlfn.XLOOKUP($B45,Results!$A$11:$A$197,Results!$L$11:$L$197,,0)</f>
        <v>#NAME?</v>
      </c>
      <c r="N45" s="9" t="str" cm="1">
        <f t="array" ref="N45">IF($L45,INDEX(zTippingResultsByGroup[],$J45,N$11),"")</f>
        <v/>
      </c>
      <c r="O45" s="9" t="str" cm="1">
        <f t="array" ref="O45">IF($L45,INDEX(zTippingResultsByGroup[],$J45,O$11),"")</f>
        <v/>
      </c>
      <c r="P45" s="9"/>
      <c r="Q45" s="9"/>
      <c r="R45" s="21" t="str">
        <f t="shared" si="1"/>
        <v/>
      </c>
      <c r="S45" s="14" t="str">
        <f ca="1"/>
        <v/>
      </c>
      <c r="T45" s="9" t="str">
        <f t="shared" si="6"/>
        <v/>
      </c>
      <c r="U45" s="19" t="str" cm="1">
        <f t="array" ref="U45">IF($L45,INDEX(zTippingResultsByGroup[],$J45,U$11),"")</f>
        <v/>
      </c>
      <c r="V45" s="19" t="str" cm="1">
        <f t="array" ref="V45">IF($L45,INDEX(zTippingResultsByGroup[],$J45,V$11),"")</f>
        <v/>
      </c>
      <c r="W45" s="19" t="str" cm="1">
        <f t="array" ref="W45">IF($L45,INDEX(zTippingResultsByGroup[],$J45,W$11),"")</f>
        <v/>
      </c>
      <c r="X45" s="28" t="str" cm="1">
        <f t="array" ref="X45">IF($L45,INDEX(zTippingResultsByGroup[],$J45,X$11),"")</f>
        <v/>
      </c>
      <c r="Y45" s="14" t="str" cm="1">
        <f t="array" ref="Y45">LEFT(IF($L45,INDEX(zTippingResultsByGroup[],$J45,Y$11),""),1)</f>
        <v/>
      </c>
      <c r="Z45" s="14" t="str" cm="1">
        <f t="array" ref="Z45">LEFT(IF($L45,INDEX(zTippingResultsByGroup[],$J45,Z$11),""),1)</f>
        <v/>
      </c>
      <c r="AA45" s="14" t="str" cm="1">
        <f t="array" ref="AA45">LEFT(IF($L45,INDEX(zTippingResultsByGroup[],$J45,AA$11),""),1)</f>
        <v/>
      </c>
      <c r="AB45" s="9" t="str" cm="1">
        <f t="array" ref="AB45">IF($L45,INDEX(zTippingResultsByGroup[],$J45,AB$11),"")</f>
        <v/>
      </c>
      <c r="AC45" s="11"/>
      <c r="AD45" s="9"/>
      <c r="AE45" s="11"/>
      <c r="AF45" s="13"/>
      <c r="AG45" s="12" t="b">
        <f t="shared" si="2"/>
        <v>1</v>
      </c>
      <c r="AH45" s="19" t="str" cm="1">
        <f t="array" ref="AH45">IF($L45,INDEX(zTippingResultsByGroup[],$J45,AH$11),"")</f>
        <v/>
      </c>
      <c r="AI45" s="13"/>
      <c r="AJ45" s="13" t="b">
        <f t="shared" si="3"/>
        <v>1</v>
      </c>
      <c r="AK45" s="13" t="b">
        <f t="shared" si="4"/>
        <v>1</v>
      </c>
      <c r="AL45" s="13"/>
      <c r="AM45" s="13"/>
      <c r="AN45" s="13"/>
      <c r="AO45" s="13"/>
      <c r="AP45" s="13"/>
      <c r="AQ45" s="13"/>
      <c r="AR45" s="13"/>
      <c r="AS45" s="13"/>
      <c r="AT45" s="20"/>
    </row>
    <row r="46" spans="1:46" x14ac:dyDescent="0.35">
      <c r="A46" s="5">
        <v>33</v>
      </c>
      <c r="B46" s="9" cm="1">
        <f t="array" ref="B46">INDEX(zTippingResultsByGroup[],$J46,B$11)</f>
        <v>152</v>
      </c>
      <c r="C46" s="9" t="b">
        <v>1</v>
      </c>
      <c r="D46" s="9" t="b" cm="1">
        <f t="array" ref="D46">INDEX(zTippingResultsByGroup[],$J46,D$11)&lt;&gt;0</f>
        <v>0</v>
      </c>
      <c r="E46" s="9"/>
      <c r="F46" s="9"/>
      <c r="G46" s="9">
        <f t="shared" si="5"/>
        <v>2</v>
      </c>
      <c r="H46" s="9" t="b">
        <f t="shared" si="7"/>
        <v>0</v>
      </c>
      <c r="I46" s="9">
        <v>33</v>
      </c>
      <c r="J46" s="9">
        <f t="shared" si="8"/>
        <v>113</v>
      </c>
      <c r="K46" s="9" cm="1">
        <f t="array" ref="K46">INDEX(zTippingResultsByGroup[],$J46,K$11)</f>
        <v>23</v>
      </c>
      <c r="L46" s="9" t="b">
        <f t="shared" ref="L46:L63" si="9">IFERROR($K46=GroupID,FALSE)</f>
        <v>0</v>
      </c>
      <c r="M46" s="9" t="e">
        <f ca="1">_xlfn.XLOOKUP($B46,Results!$A$11:$A$197,Results!$L$11:$L$197,,0)</f>
        <v>#NAME?</v>
      </c>
      <c r="N46" s="9" t="str" cm="1">
        <f t="array" ref="N46">IF($L46,INDEX(zTippingResultsByGroup[],$J46,N$11),"")</f>
        <v/>
      </c>
      <c r="O46" s="9" t="str" cm="1">
        <f t="array" ref="O46">IF($L46,INDEX(zTippingResultsByGroup[],$J46,O$11),"")</f>
        <v/>
      </c>
      <c r="P46" s="9"/>
      <c r="Q46" s="9"/>
      <c r="R46" s="21" t="str">
        <f t="shared" ref="R46:R63" si="10">IF($L46,IF(ISNUMBER(I46),IF(W46&lt;&gt;W45,I46,R45),""),"")</f>
        <v/>
      </c>
      <c r="S46" s="14" t="str">
        <f ca="1"/>
        <v/>
      </c>
      <c r="T46" s="9" t="str">
        <f t="shared" si="6"/>
        <v/>
      </c>
      <c r="U46" s="19" t="str" cm="1">
        <f t="array" ref="U46">IF($L46,INDEX(zTippingResultsByGroup[],$J46,U$11),"")</f>
        <v/>
      </c>
      <c r="V46" s="19" t="str" cm="1">
        <f t="array" ref="V46">IF($L46,INDEX(zTippingResultsByGroup[],$J46,V$11),"")</f>
        <v/>
      </c>
      <c r="W46" s="19" t="str" cm="1">
        <f t="array" ref="W46">IF($L46,INDEX(zTippingResultsByGroup[],$J46,W$11),"")</f>
        <v/>
      </c>
      <c r="X46" s="28" t="str" cm="1">
        <f t="array" ref="X46">IF($L46,INDEX(zTippingResultsByGroup[],$J46,X$11),"")</f>
        <v/>
      </c>
      <c r="Y46" s="14" t="str" cm="1">
        <f t="array" ref="Y46">LEFT(IF($L46,INDEX(zTippingResultsByGroup[],$J46,Y$11),""),1)</f>
        <v/>
      </c>
      <c r="Z46" s="14" t="str" cm="1">
        <f t="array" ref="Z46">LEFT(IF($L46,INDEX(zTippingResultsByGroup[],$J46,Z$11),""),1)</f>
        <v/>
      </c>
      <c r="AA46" s="14" t="str" cm="1">
        <f t="array" ref="AA46">LEFT(IF($L46,INDEX(zTippingResultsByGroup[],$J46,AA$11),""),1)</f>
        <v/>
      </c>
      <c r="AB46" s="9" t="str" cm="1">
        <f t="array" ref="AB46">IF($L46,INDEX(zTippingResultsByGroup[],$J46,AB$11),"")</f>
        <v/>
      </c>
      <c r="AC46" s="11"/>
      <c r="AD46" s="9"/>
      <c r="AE46" s="11"/>
      <c r="AF46" s="13"/>
      <c r="AG46" s="12" t="b">
        <f t="shared" ref="AG46:AG63" si="11">ISNUMBER(_xlfn.XMATCH(AF46,$AL$1:$AT$1,0))</f>
        <v>1</v>
      </c>
      <c r="AH46" s="19" t="str" cm="1">
        <f t="array" ref="AH46">IF($L46,INDEX(zTippingResultsByGroup[],$J46,AH$11),"")</f>
        <v/>
      </c>
      <c r="AI46" s="13"/>
      <c r="AJ46" s="13" t="b">
        <f t="shared" ref="AJ46:AJ63" si="12">ISNUMBER(_xlfn.XMATCH(AI46,$AL46:$AT46,0))</f>
        <v>1</v>
      </c>
      <c r="AK46" s="13" t="b">
        <f t="shared" ref="AK46:AK63" si="13">ISNUMBER(_xlfn.XMATCH($AI46,$AL$1:$AT$1,0))</f>
        <v>1</v>
      </c>
      <c r="AL46" s="13"/>
      <c r="AM46" s="13"/>
      <c r="AN46" s="13"/>
      <c r="AO46" s="13"/>
      <c r="AP46" s="13"/>
      <c r="AQ46" s="13"/>
      <c r="AR46" s="13"/>
      <c r="AS46" s="13"/>
      <c r="AT46" s="20"/>
    </row>
    <row r="47" spans="1:46" x14ac:dyDescent="0.35">
      <c r="A47" s="5">
        <v>34</v>
      </c>
      <c r="B47" s="9" cm="1">
        <f t="array" ref="B47">INDEX(zTippingResultsByGroup[],$J47,B$11)</f>
        <v>99</v>
      </c>
      <c r="C47" s="9" t="b">
        <v>1</v>
      </c>
      <c r="D47" s="9" t="b" cm="1">
        <f t="array" ref="D47">INDEX(zTippingResultsByGroup[],$J47,D$11)&lt;&gt;0</f>
        <v>1</v>
      </c>
      <c r="E47" s="9"/>
      <c r="F47" s="9"/>
      <c r="G47" s="9">
        <f t="shared" si="5"/>
        <v>3</v>
      </c>
      <c r="H47" s="9" t="b">
        <f t="shared" si="7"/>
        <v>0</v>
      </c>
      <c r="I47" s="9">
        <v>34</v>
      </c>
      <c r="J47" s="9">
        <f t="shared" si="8"/>
        <v>114</v>
      </c>
      <c r="K47" s="9" cm="1">
        <f t="array" ref="K47">INDEX(zTippingResultsByGroup[],$J47,K$11)</f>
        <v>1</v>
      </c>
      <c r="L47" s="9" t="b">
        <f t="shared" si="9"/>
        <v>0</v>
      </c>
      <c r="M47" s="9" t="e">
        <f ca="1">_xlfn.XLOOKUP($B47,Results!$A$11:$A$197,Results!$L$11:$L$197,,0)</f>
        <v>#NAME?</v>
      </c>
      <c r="N47" s="9" t="str" cm="1">
        <f t="array" ref="N47">IF($L47,INDEX(zTippingResultsByGroup[],$J47,N$11),"")</f>
        <v/>
      </c>
      <c r="O47" s="9" t="str" cm="1">
        <f t="array" ref="O47">IF($L47,INDEX(zTippingResultsByGroup[],$J47,O$11),"")</f>
        <v/>
      </c>
      <c r="P47" s="9"/>
      <c r="Q47" s="9"/>
      <c r="R47" s="21" t="str">
        <f t="shared" si="10"/>
        <v/>
      </c>
      <c r="S47" s="14" t="str">
        <f ca="1"/>
        <v/>
      </c>
      <c r="T47" s="9" t="str">
        <f t="shared" si="6"/>
        <v/>
      </c>
      <c r="U47" s="19" t="str" cm="1">
        <f t="array" ref="U47">IF($L47,INDEX(zTippingResultsByGroup[],$J47,U$11),"")</f>
        <v/>
      </c>
      <c r="V47" s="19" t="str" cm="1">
        <f t="array" ref="V47">IF($L47,INDEX(zTippingResultsByGroup[],$J47,V$11),"")</f>
        <v/>
      </c>
      <c r="W47" s="19" t="str" cm="1">
        <f t="array" ref="W47">IF($L47,INDEX(zTippingResultsByGroup[],$J47,W$11),"")</f>
        <v/>
      </c>
      <c r="X47" s="28" t="str" cm="1">
        <f t="array" ref="X47">IF($L47,INDEX(zTippingResultsByGroup[],$J47,X$11),"")</f>
        <v/>
      </c>
      <c r="Y47" s="14" t="str" cm="1">
        <f t="array" ref="Y47">LEFT(IF($L47,INDEX(zTippingResultsByGroup[],$J47,Y$11),""),1)</f>
        <v/>
      </c>
      <c r="Z47" s="14" t="str" cm="1">
        <f t="array" ref="Z47">LEFT(IF($L47,INDEX(zTippingResultsByGroup[],$J47,Z$11),""),1)</f>
        <v/>
      </c>
      <c r="AA47" s="14" t="str" cm="1">
        <f t="array" ref="AA47">LEFT(IF($L47,INDEX(zTippingResultsByGroup[],$J47,AA$11),""),1)</f>
        <v/>
      </c>
      <c r="AB47" s="9" t="str" cm="1">
        <f t="array" ref="AB47">IF($L47,INDEX(zTippingResultsByGroup[],$J47,AB$11),"")</f>
        <v/>
      </c>
      <c r="AC47" s="11"/>
      <c r="AD47" s="9"/>
      <c r="AE47" s="11"/>
      <c r="AF47" s="13"/>
      <c r="AG47" s="12" t="b">
        <f t="shared" si="11"/>
        <v>1</v>
      </c>
      <c r="AH47" s="19" t="str" cm="1">
        <f t="array" ref="AH47">IF($L47,INDEX(zTippingResultsByGroup[],$J47,AH$11),"")</f>
        <v/>
      </c>
      <c r="AI47" s="13"/>
      <c r="AJ47" s="13" t="b">
        <f t="shared" si="12"/>
        <v>1</v>
      </c>
      <c r="AK47" s="13" t="b">
        <f t="shared" si="13"/>
        <v>1</v>
      </c>
      <c r="AL47" s="13"/>
      <c r="AM47" s="13"/>
      <c r="AN47" s="13"/>
      <c r="AO47" s="13"/>
      <c r="AP47" s="13"/>
      <c r="AQ47" s="13"/>
      <c r="AR47" s="13"/>
      <c r="AS47" s="13"/>
      <c r="AT47" s="20"/>
    </row>
    <row r="48" spans="1:46" s="10" customFormat="1" x14ac:dyDescent="0.35">
      <c r="A48" s="10">
        <v>35</v>
      </c>
      <c r="B48" s="9" cm="1">
        <f t="array" ref="B48">INDEX(zTippingResultsByGroup[],$J48,B$11)</f>
        <v>136</v>
      </c>
      <c r="C48" s="9" t="b">
        <v>1</v>
      </c>
      <c r="D48" s="9" t="b" cm="1">
        <f t="array" ref="D48">INDEX(zTippingResultsByGroup[],$J48,D$11)&lt;&gt;0</f>
        <v>0</v>
      </c>
      <c r="E48" s="9"/>
      <c r="F48" s="9"/>
      <c r="G48" s="9">
        <f t="shared" si="5"/>
        <v>4</v>
      </c>
      <c r="H48" s="9" t="b">
        <f t="shared" si="7"/>
        <v>0</v>
      </c>
      <c r="I48" s="9">
        <v>35</v>
      </c>
      <c r="J48" s="9">
        <f t="shared" si="8"/>
        <v>115</v>
      </c>
      <c r="K48" s="9" cm="1">
        <f t="array" ref="K48">INDEX(zTippingResultsByGroup[],$J48,K$11)</f>
        <v>1</v>
      </c>
      <c r="L48" s="9" t="b">
        <f t="shared" si="9"/>
        <v>0</v>
      </c>
      <c r="M48" s="9" t="e">
        <f ca="1">_xlfn.XLOOKUP($B48,Results!$A$11:$A$197,Results!$L$11:$L$197,,0)</f>
        <v>#NAME?</v>
      </c>
      <c r="N48" s="9" t="str" cm="1">
        <f t="array" ref="N48">IF($L48,INDEX(zTippingResultsByGroup[],$J48,N$11),"")</f>
        <v/>
      </c>
      <c r="O48" s="9" t="str" cm="1">
        <f t="array" ref="O48">IF($L48,INDEX(zTippingResultsByGroup[],$J48,O$11),"")</f>
        <v/>
      </c>
      <c r="P48" s="9"/>
      <c r="Q48" s="9"/>
      <c r="R48" s="21" t="str">
        <f t="shared" si="10"/>
        <v/>
      </c>
      <c r="S48" s="14" t="str">
        <f ca="1"/>
        <v/>
      </c>
      <c r="T48" s="9" t="str">
        <f t="shared" si="6"/>
        <v/>
      </c>
      <c r="U48" s="19" t="str" cm="1">
        <f t="array" ref="U48">IF($L48,INDEX(zTippingResultsByGroup[],$J48,U$11),"")</f>
        <v/>
      </c>
      <c r="V48" s="19" t="str" cm="1">
        <f t="array" ref="V48">IF($L48,INDEX(zTippingResultsByGroup[],$J48,V$11),"")</f>
        <v/>
      </c>
      <c r="W48" s="19" t="str" cm="1">
        <f t="array" ref="W48">IF($L48,INDEX(zTippingResultsByGroup[],$J48,W$11),"")</f>
        <v/>
      </c>
      <c r="X48" s="28" t="str" cm="1">
        <f t="array" ref="X48">IF($L48,INDEX(zTippingResultsByGroup[],$J48,X$11),"")</f>
        <v/>
      </c>
      <c r="Y48" s="14" t="str" cm="1">
        <f t="array" ref="Y48">LEFT(IF($L48,INDEX(zTippingResultsByGroup[],$J48,Y$11),""),1)</f>
        <v/>
      </c>
      <c r="Z48" s="14" t="str" cm="1">
        <f t="array" ref="Z48">LEFT(IF($L48,INDEX(zTippingResultsByGroup[],$J48,Z$11),""),1)</f>
        <v/>
      </c>
      <c r="AA48" s="14" t="str" cm="1">
        <f t="array" ref="AA48">LEFT(IF($L48,INDEX(zTippingResultsByGroup[],$J48,AA$11),""),1)</f>
        <v/>
      </c>
      <c r="AB48" s="9" t="str" cm="1">
        <f t="array" ref="AB48">IF($L48,INDEX(zTippingResultsByGroup[],$J48,AB$11),"")</f>
        <v/>
      </c>
      <c r="AC48" s="11"/>
      <c r="AD48" s="9"/>
      <c r="AE48" s="11"/>
      <c r="AF48" s="13"/>
      <c r="AG48" s="12" t="b">
        <f t="shared" si="11"/>
        <v>1</v>
      </c>
      <c r="AH48" s="19" t="str" cm="1">
        <f t="array" ref="AH48">IF($L48,INDEX(zTippingResultsByGroup[],$J48,AH$11),"")</f>
        <v/>
      </c>
      <c r="AI48" s="13"/>
      <c r="AJ48" s="13" t="b">
        <f t="shared" si="12"/>
        <v>1</v>
      </c>
      <c r="AK48" s="13" t="b">
        <f t="shared" si="13"/>
        <v>1</v>
      </c>
      <c r="AL48" s="13"/>
      <c r="AM48" s="13"/>
      <c r="AN48" s="13"/>
      <c r="AO48" s="13"/>
      <c r="AP48" s="13"/>
      <c r="AQ48" s="13"/>
      <c r="AR48" s="13"/>
      <c r="AS48" s="13"/>
      <c r="AT48" s="20"/>
    </row>
    <row r="49" spans="1:46" s="10" customFormat="1" x14ac:dyDescent="0.35">
      <c r="A49" s="10">
        <v>36</v>
      </c>
      <c r="B49" s="9" cm="1">
        <f t="array" ref="B49">INDEX(zTippingResultsByGroup[],$J49,B$11)</f>
        <v>258</v>
      </c>
      <c r="C49" s="9" t="b">
        <v>1</v>
      </c>
      <c r="D49" s="9" t="b" cm="1">
        <f t="array" ref="D49">INDEX(zTippingResultsByGroup[],$J49,D$11)&lt;&gt;0</f>
        <v>0</v>
      </c>
      <c r="E49" s="9"/>
      <c r="F49" s="9"/>
      <c r="G49" s="9">
        <f t="shared" si="5"/>
        <v>5</v>
      </c>
      <c r="H49" s="9" t="b">
        <f t="shared" si="7"/>
        <v>0</v>
      </c>
      <c r="I49" s="9">
        <v>36</v>
      </c>
      <c r="J49" s="9">
        <f t="shared" si="8"/>
        <v>116</v>
      </c>
      <c r="K49" s="9" cm="1">
        <f t="array" ref="K49">INDEX(zTippingResultsByGroup[],$J49,K$11)</f>
        <v>19</v>
      </c>
      <c r="L49" s="9" t="b">
        <f t="shared" si="9"/>
        <v>0</v>
      </c>
      <c r="M49" s="9" t="e">
        <f ca="1">_xlfn.XLOOKUP($B49,Results!$A$11:$A$197,Results!$L$11:$L$197,,0)</f>
        <v>#NAME?</v>
      </c>
      <c r="N49" s="9" t="str" cm="1">
        <f t="array" ref="N49">IF($L49,INDEX(zTippingResultsByGroup[],$J49,N$11),"")</f>
        <v/>
      </c>
      <c r="O49" s="9" t="str" cm="1">
        <f t="array" ref="O49">IF($L49,INDEX(zTippingResultsByGroup[],$J49,O$11),"")</f>
        <v/>
      </c>
      <c r="P49" s="9"/>
      <c r="Q49" s="9"/>
      <c r="R49" s="21" t="str">
        <f t="shared" si="10"/>
        <v/>
      </c>
      <c r="S49" s="14" t="str">
        <f ca="1"/>
        <v/>
      </c>
      <c r="T49" s="9" t="str">
        <f t="shared" si="6"/>
        <v/>
      </c>
      <c r="U49" s="19" t="str" cm="1">
        <f t="array" ref="U49">IF($L49,INDEX(zTippingResultsByGroup[],$J49,U$11),"")</f>
        <v/>
      </c>
      <c r="V49" s="19" t="str" cm="1">
        <f t="array" ref="V49">IF($L49,INDEX(zTippingResultsByGroup[],$J49,V$11),"")</f>
        <v/>
      </c>
      <c r="W49" s="19" t="str" cm="1">
        <f t="array" ref="W49">IF($L49,INDEX(zTippingResultsByGroup[],$J49,W$11),"")</f>
        <v/>
      </c>
      <c r="X49" s="28" t="str" cm="1">
        <f t="array" ref="X49">IF($L49,INDEX(zTippingResultsByGroup[],$J49,X$11),"")</f>
        <v/>
      </c>
      <c r="Y49" s="14" t="str" cm="1">
        <f t="array" ref="Y49">LEFT(IF($L49,INDEX(zTippingResultsByGroup[],$J49,Y$11),""),1)</f>
        <v/>
      </c>
      <c r="Z49" s="14" t="str" cm="1">
        <f t="array" ref="Z49">LEFT(IF($L49,INDEX(zTippingResultsByGroup[],$J49,Z$11),""),1)</f>
        <v/>
      </c>
      <c r="AA49" s="14" t="str" cm="1">
        <f t="array" ref="AA49">LEFT(IF($L49,INDEX(zTippingResultsByGroup[],$J49,AA$11),""),1)</f>
        <v/>
      </c>
      <c r="AB49" s="9" t="str" cm="1">
        <f t="array" ref="AB49">IF($L49,INDEX(zTippingResultsByGroup[],$J49,AB$11),"")</f>
        <v/>
      </c>
      <c r="AC49" s="11"/>
      <c r="AD49" s="9"/>
      <c r="AE49" s="11"/>
      <c r="AF49" s="13"/>
      <c r="AG49" s="12" t="b">
        <f t="shared" si="11"/>
        <v>1</v>
      </c>
      <c r="AH49" s="19" t="str" cm="1">
        <f t="array" ref="AH49">IF($L49,INDEX(zTippingResultsByGroup[],$J49,AH$11),"")</f>
        <v/>
      </c>
      <c r="AI49" s="13"/>
      <c r="AJ49" s="13" t="b">
        <f t="shared" si="12"/>
        <v>1</v>
      </c>
      <c r="AK49" s="13" t="b">
        <f t="shared" si="13"/>
        <v>1</v>
      </c>
      <c r="AL49" s="13"/>
      <c r="AM49" s="13"/>
      <c r="AN49" s="13"/>
      <c r="AO49" s="13"/>
      <c r="AP49" s="13"/>
      <c r="AQ49" s="13"/>
      <c r="AR49" s="13"/>
      <c r="AS49" s="13"/>
      <c r="AT49" s="20"/>
    </row>
    <row r="50" spans="1:46" s="10" customFormat="1" x14ac:dyDescent="0.35">
      <c r="A50" s="10">
        <v>37</v>
      </c>
      <c r="B50" s="9" cm="1">
        <f t="array" ref="B50">INDEX(zTippingResultsByGroup[],$J50,B$11)</f>
        <v>242</v>
      </c>
      <c r="C50" s="9" t="b">
        <v>1</v>
      </c>
      <c r="D50" s="9" t="b" cm="1">
        <f t="array" ref="D50">INDEX(zTippingResultsByGroup[],$J50,D$11)&lt;&gt;0</f>
        <v>0</v>
      </c>
      <c r="E50" s="9"/>
      <c r="F50" s="9"/>
      <c r="G50" s="9">
        <f t="shared" si="5"/>
        <v>1</v>
      </c>
      <c r="H50" s="9" t="b">
        <f t="shared" si="7"/>
        <v>0</v>
      </c>
      <c r="I50" s="9">
        <v>37</v>
      </c>
      <c r="J50" s="9">
        <f t="shared" si="8"/>
        <v>117</v>
      </c>
      <c r="K50" s="9" cm="1">
        <f t="array" ref="K50">INDEX(zTippingResultsByGroup[],$J50,K$11)</f>
        <v>19</v>
      </c>
      <c r="L50" s="9" t="b">
        <f t="shared" si="9"/>
        <v>0</v>
      </c>
      <c r="M50" s="9" t="e">
        <f ca="1">_xlfn.XLOOKUP($B50,Results!$A$11:$A$197,Results!$L$11:$L$197,,0)</f>
        <v>#NAME?</v>
      </c>
      <c r="N50" s="9" t="str" cm="1">
        <f t="array" ref="N50">IF($L50,INDEX(zTippingResultsByGroup[],$J50,N$11),"")</f>
        <v/>
      </c>
      <c r="O50" s="9" t="str" cm="1">
        <f t="array" ref="O50">IF($L50,INDEX(zTippingResultsByGroup[],$J50,O$11),"")</f>
        <v/>
      </c>
      <c r="P50" s="9"/>
      <c r="Q50" s="9"/>
      <c r="R50" s="21" t="str">
        <f t="shared" si="10"/>
        <v/>
      </c>
      <c r="S50" s="14" t="str">
        <f ca="1"/>
        <v/>
      </c>
      <c r="T50" s="9" t="str">
        <f t="shared" si="6"/>
        <v/>
      </c>
      <c r="U50" s="19" t="str" cm="1">
        <f t="array" ref="U50">IF($L50,INDEX(zTippingResultsByGroup[],$J50,U$11),"")</f>
        <v/>
      </c>
      <c r="V50" s="19" t="str" cm="1">
        <f t="array" ref="V50">IF($L50,INDEX(zTippingResultsByGroup[],$J50,V$11),"")</f>
        <v/>
      </c>
      <c r="W50" s="19" t="str" cm="1">
        <f t="array" ref="W50">IF($L50,INDEX(zTippingResultsByGroup[],$J50,W$11),"")</f>
        <v/>
      </c>
      <c r="X50" s="28" t="str" cm="1">
        <f t="array" ref="X50">IF($L50,INDEX(zTippingResultsByGroup[],$J50,X$11),"")</f>
        <v/>
      </c>
      <c r="Y50" s="14" t="str" cm="1">
        <f t="array" ref="Y50">LEFT(IF($L50,INDEX(zTippingResultsByGroup[],$J50,Y$11),""),1)</f>
        <v/>
      </c>
      <c r="Z50" s="14" t="str" cm="1">
        <f t="array" ref="Z50">LEFT(IF($L50,INDEX(zTippingResultsByGroup[],$J50,Z$11),""),1)</f>
        <v/>
      </c>
      <c r="AA50" s="14" t="str" cm="1">
        <f t="array" ref="AA50">LEFT(IF($L50,INDEX(zTippingResultsByGroup[],$J50,AA$11),""),1)</f>
        <v/>
      </c>
      <c r="AB50" s="9" t="str" cm="1">
        <f t="array" ref="AB50">IF($L50,INDEX(zTippingResultsByGroup[],$J50,AB$11),"")</f>
        <v/>
      </c>
      <c r="AC50" s="11"/>
      <c r="AD50" s="9"/>
      <c r="AE50" s="11"/>
      <c r="AF50" s="13"/>
      <c r="AG50" s="12" t="b">
        <f t="shared" si="11"/>
        <v>1</v>
      </c>
      <c r="AH50" s="19" t="str" cm="1">
        <f t="array" ref="AH50">IF($L50,INDEX(zTippingResultsByGroup[],$J50,AH$11),"")</f>
        <v/>
      </c>
      <c r="AI50" s="13"/>
      <c r="AJ50" s="13" t="b">
        <f t="shared" si="12"/>
        <v>1</v>
      </c>
      <c r="AK50" s="13" t="b">
        <f t="shared" si="13"/>
        <v>1</v>
      </c>
      <c r="AL50" s="13"/>
      <c r="AM50" s="13"/>
      <c r="AN50" s="13"/>
      <c r="AO50" s="13"/>
      <c r="AP50" s="13"/>
      <c r="AQ50" s="13"/>
      <c r="AR50" s="13"/>
      <c r="AS50" s="13"/>
      <c r="AT50" s="20"/>
    </row>
    <row r="51" spans="1:46" x14ac:dyDescent="0.35">
      <c r="A51" s="5">
        <v>38</v>
      </c>
      <c r="B51" s="9" cm="1">
        <f t="array" ref="B51">INDEX(zTippingResultsByGroup[],$J51,B$11)</f>
        <v>246</v>
      </c>
      <c r="C51" s="9" t="b">
        <v>1</v>
      </c>
      <c r="D51" s="9" t="b" cm="1">
        <f t="array" ref="D51">INDEX(zTippingResultsByGroup[],$J51,D$11)&lt;&gt;0</f>
        <v>1</v>
      </c>
      <c r="E51" s="9"/>
      <c r="F51" s="9"/>
      <c r="G51" s="9">
        <f t="shared" si="5"/>
        <v>2</v>
      </c>
      <c r="H51" s="9" t="b">
        <f t="shared" si="7"/>
        <v>0</v>
      </c>
      <c r="I51" s="9">
        <v>38</v>
      </c>
      <c r="J51" s="9">
        <f t="shared" si="8"/>
        <v>118</v>
      </c>
      <c r="K51" s="9" cm="1">
        <f t="array" ref="K51">INDEX(zTippingResultsByGroup[],$J51,K$11)</f>
        <v>19</v>
      </c>
      <c r="L51" s="9" t="b">
        <f t="shared" si="9"/>
        <v>0</v>
      </c>
      <c r="M51" s="9" t="e">
        <f ca="1">_xlfn.XLOOKUP($B51,Results!$A$11:$A$197,Results!$L$11:$L$197,,0)</f>
        <v>#NAME?</v>
      </c>
      <c r="N51" s="9" t="str" cm="1">
        <f t="array" ref="N51">IF($L51,INDEX(zTippingResultsByGroup[],$J51,N$11),"")</f>
        <v/>
      </c>
      <c r="O51" s="9" t="str" cm="1">
        <f t="array" ref="O51">IF($L51,INDEX(zTippingResultsByGroup[],$J51,O$11),"")</f>
        <v/>
      </c>
      <c r="P51" s="9"/>
      <c r="Q51" s="9"/>
      <c r="R51" s="21" t="str">
        <f t="shared" si="10"/>
        <v/>
      </c>
      <c r="S51" s="14" t="str">
        <f ca="1"/>
        <v/>
      </c>
      <c r="T51" s="9" t="str">
        <f t="shared" si="6"/>
        <v/>
      </c>
      <c r="U51" s="19" t="str" cm="1">
        <f t="array" ref="U51">IF($L51,INDEX(zTippingResultsByGroup[],$J51,U$11),"")</f>
        <v/>
      </c>
      <c r="V51" s="19" t="str" cm="1">
        <f t="array" ref="V51">IF($L51,INDEX(zTippingResultsByGroup[],$J51,V$11),"")</f>
        <v/>
      </c>
      <c r="W51" s="19" t="str" cm="1">
        <f t="array" ref="W51">IF($L51,INDEX(zTippingResultsByGroup[],$J51,W$11),"")</f>
        <v/>
      </c>
      <c r="X51" s="28" t="str" cm="1">
        <f t="array" ref="X51">IF($L51,INDEX(zTippingResultsByGroup[],$J51,X$11),"")</f>
        <v/>
      </c>
      <c r="Y51" s="14" t="str" cm="1">
        <f t="array" ref="Y51">LEFT(IF($L51,INDEX(zTippingResultsByGroup[],$J51,Y$11),""),1)</f>
        <v/>
      </c>
      <c r="Z51" s="14" t="str" cm="1">
        <f t="array" ref="Z51">LEFT(IF($L51,INDEX(zTippingResultsByGroup[],$J51,Z$11),""),1)</f>
        <v/>
      </c>
      <c r="AA51" s="14" t="str" cm="1">
        <f t="array" ref="AA51">LEFT(IF($L51,INDEX(zTippingResultsByGroup[],$J51,AA$11),""),1)</f>
        <v/>
      </c>
      <c r="AB51" s="9" t="str" cm="1">
        <f t="array" ref="AB51">IF($L51,INDEX(zTippingResultsByGroup[],$J51,AB$11),"")</f>
        <v/>
      </c>
      <c r="AC51" s="11"/>
      <c r="AD51" s="9"/>
      <c r="AE51" s="11"/>
      <c r="AF51" s="13"/>
      <c r="AG51" s="12" t="b">
        <f t="shared" si="11"/>
        <v>1</v>
      </c>
      <c r="AH51" s="19" t="str" cm="1">
        <f t="array" ref="AH51">IF($L51,INDEX(zTippingResultsByGroup[],$J51,AH$11),"")</f>
        <v/>
      </c>
      <c r="AI51" s="13"/>
      <c r="AJ51" s="13" t="b">
        <f t="shared" si="12"/>
        <v>1</v>
      </c>
      <c r="AK51" s="13" t="b">
        <f t="shared" si="13"/>
        <v>1</v>
      </c>
      <c r="AL51" s="13"/>
      <c r="AM51" s="13"/>
      <c r="AN51" s="13"/>
      <c r="AO51" s="13"/>
      <c r="AP51" s="13"/>
      <c r="AQ51" s="13"/>
      <c r="AR51" s="13"/>
      <c r="AS51" s="13"/>
      <c r="AT51" s="20"/>
    </row>
    <row r="52" spans="1:46" x14ac:dyDescent="0.35">
      <c r="A52" s="5">
        <v>39</v>
      </c>
      <c r="B52" s="9" cm="1">
        <f t="array" ref="B52">INDEX(zTippingResultsByGroup[],$J52,B$11)</f>
        <v>115</v>
      </c>
      <c r="C52" s="9" t="b">
        <v>1</v>
      </c>
      <c r="D52" s="9" t="b" cm="1">
        <f t="array" ref="D52">INDEX(zTippingResultsByGroup[],$J52,D$11)&lt;&gt;0</f>
        <v>0</v>
      </c>
      <c r="E52" s="9"/>
      <c r="F52" s="9"/>
      <c r="G52" s="9">
        <f t="shared" si="5"/>
        <v>3</v>
      </c>
      <c r="H52" s="9" t="b">
        <f t="shared" si="7"/>
        <v>0</v>
      </c>
      <c r="I52" s="9">
        <v>39</v>
      </c>
      <c r="J52" s="9">
        <f t="shared" si="8"/>
        <v>119</v>
      </c>
      <c r="K52" s="9" cm="1">
        <f t="array" ref="K52">INDEX(zTippingResultsByGroup[],$J52,K$11)</f>
        <v>19</v>
      </c>
      <c r="L52" s="9" t="b">
        <f t="shared" si="9"/>
        <v>0</v>
      </c>
      <c r="M52" s="9" t="e">
        <f ca="1">_xlfn.XLOOKUP($B52,Results!$A$11:$A$197,Results!$L$11:$L$197,,0)</f>
        <v>#NAME?</v>
      </c>
      <c r="N52" s="9" t="str" cm="1">
        <f t="array" ref="N52">IF($L52,INDEX(zTippingResultsByGroup[],$J52,N$11),"")</f>
        <v/>
      </c>
      <c r="O52" s="9" t="str" cm="1">
        <f t="array" ref="O52">IF($L52,INDEX(zTippingResultsByGroup[],$J52,O$11),"")</f>
        <v/>
      </c>
      <c r="P52" s="9"/>
      <c r="Q52" s="9"/>
      <c r="R52" s="21" t="str">
        <f t="shared" si="10"/>
        <v/>
      </c>
      <c r="S52" s="14" t="str">
        <f ca="1"/>
        <v/>
      </c>
      <c r="T52" s="9" t="str">
        <f t="shared" si="6"/>
        <v/>
      </c>
      <c r="U52" s="19" t="str" cm="1">
        <f t="array" ref="U52">IF($L52,INDEX(zTippingResultsByGroup[],$J52,U$11),"")</f>
        <v/>
      </c>
      <c r="V52" s="19" t="str" cm="1">
        <f t="array" ref="V52">IF($L52,INDEX(zTippingResultsByGroup[],$J52,V$11),"")</f>
        <v/>
      </c>
      <c r="W52" s="19" t="str" cm="1">
        <f t="array" ref="W52">IF($L52,INDEX(zTippingResultsByGroup[],$J52,W$11),"")</f>
        <v/>
      </c>
      <c r="X52" s="28" t="str" cm="1">
        <f t="array" ref="X52">IF($L52,INDEX(zTippingResultsByGroup[],$J52,X$11),"")</f>
        <v/>
      </c>
      <c r="Y52" s="14" t="str" cm="1">
        <f t="array" ref="Y52">LEFT(IF($L52,INDEX(zTippingResultsByGroup[],$J52,Y$11),""),1)</f>
        <v/>
      </c>
      <c r="Z52" s="14" t="str" cm="1">
        <f t="array" ref="Z52">LEFT(IF($L52,INDEX(zTippingResultsByGroup[],$J52,Z$11),""),1)</f>
        <v/>
      </c>
      <c r="AA52" s="14" t="str" cm="1">
        <f t="array" ref="AA52">LEFT(IF($L52,INDEX(zTippingResultsByGroup[],$J52,AA$11),""),1)</f>
        <v/>
      </c>
      <c r="AB52" s="9" t="str" cm="1">
        <f t="array" ref="AB52">IF($L52,INDEX(zTippingResultsByGroup[],$J52,AB$11),"")</f>
        <v/>
      </c>
      <c r="AC52" s="11"/>
      <c r="AD52" s="9"/>
      <c r="AE52" s="11"/>
      <c r="AF52" s="13"/>
      <c r="AG52" s="12" t="b">
        <f t="shared" si="11"/>
        <v>1</v>
      </c>
      <c r="AH52" s="19" t="str" cm="1">
        <f t="array" ref="AH52">IF($L52,INDEX(zTippingResultsByGroup[],$J52,AH$11),"")</f>
        <v/>
      </c>
      <c r="AI52" s="13"/>
      <c r="AJ52" s="13" t="b">
        <f t="shared" si="12"/>
        <v>1</v>
      </c>
      <c r="AK52" s="13" t="b">
        <f t="shared" si="13"/>
        <v>1</v>
      </c>
      <c r="AL52" s="13"/>
      <c r="AM52" s="13"/>
      <c r="AN52" s="13"/>
      <c r="AO52" s="13"/>
      <c r="AP52" s="13"/>
      <c r="AQ52" s="13"/>
      <c r="AR52" s="13"/>
      <c r="AS52" s="13"/>
      <c r="AT52" s="20"/>
    </row>
    <row r="53" spans="1:46" x14ac:dyDescent="0.35">
      <c r="A53" s="5">
        <v>40</v>
      </c>
      <c r="B53" s="9" cm="1">
        <f t="array" ref="B53">INDEX(zTippingResultsByGroup[],$J53,B$11)</f>
        <v>146</v>
      </c>
      <c r="C53" s="9" t="b">
        <v>1</v>
      </c>
      <c r="D53" s="9" t="b" cm="1">
        <f t="array" ref="D53">INDEX(zTippingResultsByGroup[],$J53,D$11)&lt;&gt;0</f>
        <v>1</v>
      </c>
      <c r="E53" s="9"/>
      <c r="F53" s="9"/>
      <c r="G53" s="9">
        <f t="shared" si="5"/>
        <v>4</v>
      </c>
      <c r="H53" s="9" t="b">
        <f t="shared" si="7"/>
        <v>0</v>
      </c>
      <c r="I53" s="9">
        <v>40</v>
      </c>
      <c r="J53" s="9">
        <f t="shared" si="8"/>
        <v>120</v>
      </c>
      <c r="K53" s="9" cm="1">
        <f t="array" ref="K53">INDEX(zTippingResultsByGroup[],$J53,K$11)</f>
        <v>19</v>
      </c>
      <c r="L53" s="9" t="b">
        <f t="shared" si="9"/>
        <v>0</v>
      </c>
      <c r="M53" s="9" t="e">
        <f ca="1">_xlfn.XLOOKUP($B53,Results!$A$11:$A$197,Results!$L$11:$L$197,,0)</f>
        <v>#NAME?</v>
      </c>
      <c r="N53" s="9" t="str" cm="1">
        <f t="array" ref="N53">IF($L53,INDEX(zTippingResultsByGroup[],$J53,N$11),"")</f>
        <v/>
      </c>
      <c r="O53" s="9" t="str" cm="1">
        <f t="array" ref="O53">IF($L53,INDEX(zTippingResultsByGroup[],$J53,O$11),"")</f>
        <v/>
      </c>
      <c r="P53" s="9"/>
      <c r="Q53" s="9"/>
      <c r="R53" s="21" t="str">
        <f t="shared" si="10"/>
        <v/>
      </c>
      <c r="S53" s="14" t="str">
        <f ca="1"/>
        <v/>
      </c>
      <c r="T53" s="9" t="str">
        <f t="shared" si="6"/>
        <v/>
      </c>
      <c r="U53" s="19" t="str" cm="1">
        <f t="array" ref="U53">IF($L53,INDEX(zTippingResultsByGroup[],$J53,U$11),"")</f>
        <v/>
      </c>
      <c r="V53" s="19" t="str" cm="1">
        <f t="array" ref="V53">IF($L53,INDEX(zTippingResultsByGroup[],$J53,V$11),"")</f>
        <v/>
      </c>
      <c r="W53" s="19" t="str" cm="1">
        <f t="array" ref="W53">IF($L53,INDEX(zTippingResultsByGroup[],$J53,W$11),"")</f>
        <v/>
      </c>
      <c r="X53" s="28" t="str" cm="1">
        <f t="array" ref="X53">IF($L53,INDEX(zTippingResultsByGroup[],$J53,X$11),"")</f>
        <v/>
      </c>
      <c r="Y53" s="14" t="str" cm="1">
        <f t="array" ref="Y53">LEFT(IF($L53,INDEX(zTippingResultsByGroup[],$J53,Y$11),""),1)</f>
        <v/>
      </c>
      <c r="Z53" s="14" t="str" cm="1">
        <f t="array" ref="Z53">LEFT(IF($L53,INDEX(zTippingResultsByGroup[],$J53,Z$11),""),1)</f>
        <v/>
      </c>
      <c r="AA53" s="14" t="str" cm="1">
        <f t="array" ref="AA53">LEFT(IF($L53,INDEX(zTippingResultsByGroup[],$J53,AA$11),""),1)</f>
        <v/>
      </c>
      <c r="AB53" s="9" t="str" cm="1">
        <f t="array" ref="AB53">IF($L53,INDEX(zTippingResultsByGroup[],$J53,AB$11),"")</f>
        <v/>
      </c>
      <c r="AC53" s="11"/>
      <c r="AD53" s="9"/>
      <c r="AE53" s="11"/>
      <c r="AF53" s="13"/>
      <c r="AG53" s="12" t="b">
        <f t="shared" si="11"/>
        <v>1</v>
      </c>
      <c r="AH53" s="19" t="str" cm="1">
        <f t="array" ref="AH53">IF($L53,INDEX(zTippingResultsByGroup[],$J53,AH$11),"")</f>
        <v/>
      </c>
      <c r="AI53" s="13"/>
      <c r="AJ53" s="13" t="b">
        <f t="shared" si="12"/>
        <v>1</v>
      </c>
      <c r="AK53" s="13" t="b">
        <f t="shared" si="13"/>
        <v>1</v>
      </c>
      <c r="AL53" s="13"/>
      <c r="AM53" s="13"/>
      <c r="AN53" s="13"/>
      <c r="AO53" s="13"/>
      <c r="AP53" s="13"/>
      <c r="AQ53" s="13"/>
      <c r="AR53" s="13"/>
      <c r="AS53" s="13"/>
      <c r="AT53" s="20"/>
    </row>
    <row r="54" spans="1:46" x14ac:dyDescent="0.35">
      <c r="A54" s="5">
        <v>41</v>
      </c>
      <c r="B54" s="9" cm="1">
        <f t="array" ref="B54">INDEX(zTippingResultsByGroup[],$J54,B$11)</f>
        <v>245</v>
      </c>
      <c r="C54" s="9" t="b">
        <v>1</v>
      </c>
      <c r="D54" s="9" t="b" cm="1">
        <f t="array" ref="D54">INDEX(zTippingResultsByGroup[],$J54,D$11)&lt;&gt;0</f>
        <v>0</v>
      </c>
      <c r="E54" s="9"/>
      <c r="F54" s="9"/>
      <c r="G54" s="9">
        <f t="shared" si="5"/>
        <v>5</v>
      </c>
      <c r="H54" s="9" t="b">
        <f t="shared" si="7"/>
        <v>0</v>
      </c>
      <c r="I54" s="9">
        <v>41</v>
      </c>
      <c r="J54" s="9">
        <f t="shared" si="8"/>
        <v>121</v>
      </c>
      <c r="K54" s="9" cm="1">
        <f t="array" ref="K54">INDEX(zTippingResultsByGroup[],$J54,K$11)</f>
        <v>19</v>
      </c>
      <c r="L54" s="9" t="b">
        <f t="shared" si="9"/>
        <v>0</v>
      </c>
      <c r="M54" s="9" t="e">
        <f ca="1">_xlfn.XLOOKUP($B54,Results!$A$11:$A$197,Results!$L$11:$L$197,,0)</f>
        <v>#NAME?</v>
      </c>
      <c r="N54" s="9" t="str" cm="1">
        <f t="array" ref="N54">IF($L54,INDEX(zTippingResultsByGroup[],$J54,N$11),"")</f>
        <v/>
      </c>
      <c r="O54" s="9" t="str" cm="1">
        <f t="array" ref="O54">IF($L54,INDEX(zTippingResultsByGroup[],$J54,O$11),"")</f>
        <v/>
      </c>
      <c r="P54" s="9"/>
      <c r="Q54" s="9"/>
      <c r="R54" s="21" t="str">
        <f t="shared" si="10"/>
        <v/>
      </c>
      <c r="S54" s="14" t="str">
        <f ca="1"/>
        <v/>
      </c>
      <c r="T54" s="9" t="str">
        <f t="shared" si="6"/>
        <v/>
      </c>
      <c r="U54" s="19" t="str" cm="1">
        <f t="array" ref="U54">IF($L54,INDEX(zTippingResultsByGroup[],$J54,U$11),"")</f>
        <v/>
      </c>
      <c r="V54" s="19" t="str" cm="1">
        <f t="array" ref="V54">IF($L54,INDEX(zTippingResultsByGroup[],$J54,V$11),"")</f>
        <v/>
      </c>
      <c r="W54" s="19" t="str" cm="1">
        <f t="array" ref="W54">IF($L54,INDEX(zTippingResultsByGroup[],$J54,W$11),"")</f>
        <v/>
      </c>
      <c r="X54" s="28" t="str" cm="1">
        <f t="array" ref="X54">IF($L54,INDEX(zTippingResultsByGroup[],$J54,X$11),"")</f>
        <v/>
      </c>
      <c r="Y54" s="14" t="str" cm="1">
        <f t="array" ref="Y54">LEFT(IF($L54,INDEX(zTippingResultsByGroup[],$J54,Y$11),""),1)</f>
        <v/>
      </c>
      <c r="Z54" s="14" t="str" cm="1">
        <f t="array" ref="Z54">LEFT(IF($L54,INDEX(zTippingResultsByGroup[],$J54,Z$11),""),1)</f>
        <v/>
      </c>
      <c r="AA54" s="14" t="str" cm="1">
        <f t="array" ref="AA54">LEFT(IF($L54,INDEX(zTippingResultsByGroup[],$J54,AA$11),""),1)</f>
        <v/>
      </c>
      <c r="AB54" s="9" t="str" cm="1">
        <f t="array" ref="AB54">IF($L54,INDEX(zTippingResultsByGroup[],$J54,AB$11),"")</f>
        <v/>
      </c>
      <c r="AC54" s="11"/>
      <c r="AD54" s="9"/>
      <c r="AE54" s="11"/>
      <c r="AF54" s="13"/>
      <c r="AG54" s="12" t="b">
        <f t="shared" si="11"/>
        <v>1</v>
      </c>
      <c r="AH54" s="19" t="str" cm="1">
        <f t="array" ref="AH54">IF($L54,INDEX(zTippingResultsByGroup[],$J54,AH$11),"")</f>
        <v/>
      </c>
      <c r="AI54" s="13"/>
      <c r="AJ54" s="13" t="b">
        <f t="shared" si="12"/>
        <v>1</v>
      </c>
      <c r="AK54" s="13" t="b">
        <f t="shared" si="13"/>
        <v>1</v>
      </c>
      <c r="AL54" s="13"/>
      <c r="AM54" s="13"/>
      <c r="AN54" s="13"/>
      <c r="AO54" s="13"/>
      <c r="AP54" s="13"/>
      <c r="AQ54" s="13"/>
      <c r="AR54" s="13"/>
      <c r="AS54" s="13"/>
      <c r="AT54" s="20"/>
    </row>
    <row r="55" spans="1:46" x14ac:dyDescent="0.35">
      <c r="A55" s="5">
        <v>42</v>
      </c>
      <c r="B55" s="9" cm="1">
        <f t="array" ref="B55">INDEX(zTippingResultsByGroup[],$J55,B$11)</f>
        <v>36</v>
      </c>
      <c r="C55" s="9" t="b">
        <v>1</v>
      </c>
      <c r="D55" s="9" t="b" cm="1">
        <f t="array" ref="D55">INDEX(zTippingResultsByGroup[],$J55,D$11)&lt;&gt;0</f>
        <v>0</v>
      </c>
      <c r="E55" s="9"/>
      <c r="F55" s="9"/>
      <c r="G55" s="9">
        <f t="shared" si="5"/>
        <v>1</v>
      </c>
      <c r="H55" s="9" t="b">
        <f t="shared" si="7"/>
        <v>0</v>
      </c>
      <c r="I55" s="9">
        <v>42</v>
      </c>
      <c r="J55" s="9">
        <f t="shared" si="8"/>
        <v>122</v>
      </c>
      <c r="K55" s="9" cm="1">
        <f t="array" ref="K55">INDEX(zTippingResultsByGroup[],$J55,K$11)</f>
        <v>19</v>
      </c>
      <c r="L55" s="9" t="b">
        <f t="shared" si="9"/>
        <v>0</v>
      </c>
      <c r="M55" s="9" t="e">
        <f ca="1">_xlfn.XLOOKUP($B55,Results!$A$11:$A$197,Results!$L$11:$L$197,,0)</f>
        <v>#NAME?</v>
      </c>
      <c r="N55" s="9" t="str" cm="1">
        <f t="array" ref="N55">IF($L55,INDEX(zTippingResultsByGroup[],$J55,N$11),"")</f>
        <v/>
      </c>
      <c r="O55" s="9" t="str" cm="1">
        <f t="array" ref="O55">IF($L55,INDEX(zTippingResultsByGroup[],$J55,O$11),"")</f>
        <v/>
      </c>
      <c r="P55" s="9"/>
      <c r="Q55" s="9"/>
      <c r="R55" s="21" t="str">
        <f t="shared" si="10"/>
        <v/>
      </c>
      <c r="S55" s="14" t="str">
        <f ca="1"/>
        <v/>
      </c>
      <c r="T55" s="9" t="str">
        <f t="shared" si="6"/>
        <v/>
      </c>
      <c r="U55" s="19" t="str" cm="1">
        <f t="array" ref="U55">IF($L55,INDEX(zTippingResultsByGroup[],$J55,U$11),"")</f>
        <v/>
      </c>
      <c r="V55" s="19" t="str" cm="1">
        <f t="array" ref="V55">IF($L55,INDEX(zTippingResultsByGroup[],$J55,V$11),"")</f>
        <v/>
      </c>
      <c r="W55" s="19" t="str" cm="1">
        <f t="array" ref="W55">IF($L55,INDEX(zTippingResultsByGroup[],$J55,W$11),"")</f>
        <v/>
      </c>
      <c r="X55" s="28" t="str" cm="1">
        <f t="array" ref="X55">IF($L55,INDEX(zTippingResultsByGroup[],$J55,X$11),"")</f>
        <v/>
      </c>
      <c r="Y55" s="14" t="str" cm="1">
        <f t="array" ref="Y55">LEFT(IF($L55,INDEX(zTippingResultsByGroup[],$J55,Y$11),""),1)</f>
        <v/>
      </c>
      <c r="Z55" s="14" t="str" cm="1">
        <f t="array" ref="Z55">LEFT(IF($L55,INDEX(zTippingResultsByGroup[],$J55,Z$11),""),1)</f>
        <v/>
      </c>
      <c r="AA55" s="14" t="str" cm="1">
        <f t="array" ref="AA55">LEFT(IF($L55,INDEX(zTippingResultsByGroup[],$J55,AA$11),""),1)</f>
        <v/>
      </c>
      <c r="AB55" s="9" t="str" cm="1">
        <f t="array" ref="AB55">IF($L55,INDEX(zTippingResultsByGroup[],$J55,AB$11),"")</f>
        <v/>
      </c>
      <c r="AC55" s="11"/>
      <c r="AD55" s="9"/>
      <c r="AE55" s="11"/>
      <c r="AF55" s="13"/>
      <c r="AG55" s="12" t="b">
        <f t="shared" si="11"/>
        <v>1</v>
      </c>
      <c r="AH55" s="19" t="str" cm="1">
        <f t="array" ref="AH55">IF($L55,INDEX(zTippingResultsByGroup[],$J55,AH$11),"")</f>
        <v/>
      </c>
      <c r="AI55" s="13"/>
      <c r="AJ55" s="13" t="b">
        <f t="shared" si="12"/>
        <v>1</v>
      </c>
      <c r="AK55" s="13" t="b">
        <f t="shared" si="13"/>
        <v>1</v>
      </c>
      <c r="AL55" s="13"/>
      <c r="AM55" s="13"/>
      <c r="AN55" s="13"/>
      <c r="AO55" s="13"/>
      <c r="AP55" s="13"/>
      <c r="AQ55" s="13"/>
      <c r="AR55" s="13"/>
      <c r="AS55" s="13"/>
      <c r="AT55" s="20"/>
    </row>
    <row r="56" spans="1:46" x14ac:dyDescent="0.35">
      <c r="A56" s="5">
        <v>43</v>
      </c>
      <c r="B56" s="9" cm="1">
        <f t="array" ref="B56">INDEX(zTippingResultsByGroup[],$J56,B$11)</f>
        <v>264</v>
      </c>
      <c r="C56" s="9" t="b">
        <v>1</v>
      </c>
      <c r="D56" s="9" t="b" cm="1">
        <f t="array" ref="D56">INDEX(zTippingResultsByGroup[],$J56,D$11)&lt;&gt;0</f>
        <v>1</v>
      </c>
      <c r="E56" s="9"/>
      <c r="F56" s="9"/>
      <c r="G56" s="9">
        <f t="shared" si="5"/>
        <v>2</v>
      </c>
      <c r="H56" s="9" t="b">
        <f t="shared" si="7"/>
        <v>0</v>
      </c>
      <c r="I56" s="9">
        <v>43</v>
      </c>
      <c r="J56" s="9">
        <f t="shared" si="8"/>
        <v>123</v>
      </c>
      <c r="K56" s="9" cm="1">
        <f t="array" ref="K56">INDEX(zTippingResultsByGroup[],$J56,K$11)</f>
        <v>19</v>
      </c>
      <c r="L56" s="9" t="b">
        <f t="shared" si="9"/>
        <v>0</v>
      </c>
      <c r="M56" s="9" t="e">
        <f ca="1">_xlfn.XLOOKUP($B56,Results!$A$11:$A$197,Results!$L$11:$L$197,,0)</f>
        <v>#NAME?</v>
      </c>
      <c r="N56" s="9" t="str" cm="1">
        <f t="array" ref="N56">IF($L56,INDEX(zTippingResultsByGroup[],$J56,N$11),"")</f>
        <v/>
      </c>
      <c r="O56" s="9" t="str" cm="1">
        <f t="array" ref="O56">IF($L56,INDEX(zTippingResultsByGroup[],$J56,O$11),"")</f>
        <v/>
      </c>
      <c r="P56" s="9"/>
      <c r="Q56" s="9"/>
      <c r="R56" s="21" t="str">
        <f t="shared" si="10"/>
        <v/>
      </c>
      <c r="S56" s="14" t="str">
        <f ca="1"/>
        <v/>
      </c>
      <c r="T56" s="9" t="str">
        <f t="shared" si="6"/>
        <v/>
      </c>
      <c r="U56" s="19" t="str" cm="1">
        <f t="array" ref="U56">IF($L56,INDEX(zTippingResultsByGroup[],$J56,U$11),"")</f>
        <v/>
      </c>
      <c r="V56" s="19" t="str" cm="1">
        <f t="array" ref="V56">IF($L56,INDEX(zTippingResultsByGroup[],$J56,V$11),"")</f>
        <v/>
      </c>
      <c r="W56" s="19" t="str" cm="1">
        <f t="array" ref="W56">IF($L56,INDEX(zTippingResultsByGroup[],$J56,W$11),"")</f>
        <v/>
      </c>
      <c r="X56" s="28" t="str" cm="1">
        <f t="array" ref="X56">IF($L56,INDEX(zTippingResultsByGroup[],$J56,X$11),"")</f>
        <v/>
      </c>
      <c r="Y56" s="14" t="str" cm="1">
        <f t="array" ref="Y56">LEFT(IF($L56,INDEX(zTippingResultsByGroup[],$J56,Y$11),""),1)</f>
        <v/>
      </c>
      <c r="Z56" s="14" t="str" cm="1">
        <f t="array" ref="Z56">LEFT(IF($L56,INDEX(zTippingResultsByGroup[],$J56,Z$11),""),1)</f>
        <v/>
      </c>
      <c r="AA56" s="14" t="str" cm="1">
        <f t="array" ref="AA56">LEFT(IF($L56,INDEX(zTippingResultsByGroup[],$J56,AA$11),""),1)</f>
        <v/>
      </c>
      <c r="AB56" s="9" t="str" cm="1">
        <f t="array" ref="AB56">IF($L56,INDEX(zTippingResultsByGroup[],$J56,AB$11),"")</f>
        <v/>
      </c>
      <c r="AC56" s="11"/>
      <c r="AD56" s="9"/>
      <c r="AE56" s="11"/>
      <c r="AF56" s="13"/>
      <c r="AG56" s="12" t="b">
        <f t="shared" si="11"/>
        <v>1</v>
      </c>
      <c r="AH56" s="19" t="str" cm="1">
        <f t="array" ref="AH56">IF($L56,INDEX(zTippingResultsByGroup[],$J56,AH$11),"")</f>
        <v/>
      </c>
      <c r="AI56" s="13"/>
      <c r="AJ56" s="13" t="b">
        <f t="shared" si="12"/>
        <v>1</v>
      </c>
      <c r="AK56" s="13" t="b">
        <f t="shared" si="13"/>
        <v>1</v>
      </c>
      <c r="AL56" s="13"/>
      <c r="AM56" s="13"/>
      <c r="AN56" s="13"/>
      <c r="AO56" s="13"/>
      <c r="AP56" s="13"/>
      <c r="AQ56" s="13"/>
      <c r="AR56" s="13"/>
      <c r="AS56" s="13"/>
      <c r="AT56" s="20"/>
    </row>
    <row r="57" spans="1:46" x14ac:dyDescent="0.35">
      <c r="A57" s="5">
        <v>44</v>
      </c>
      <c r="B57" s="9" cm="1">
        <f t="array" ref="B57">INDEX(zTippingResultsByGroup[],$J57,B$11)</f>
        <v>247</v>
      </c>
      <c r="C57" s="9" t="b">
        <v>1</v>
      </c>
      <c r="D57" s="9" t="b" cm="1">
        <f t="array" ref="D57">INDEX(zTippingResultsByGroup[],$J57,D$11)&lt;&gt;0</f>
        <v>1</v>
      </c>
      <c r="E57" s="9"/>
      <c r="F57" s="9"/>
      <c r="G57" s="9">
        <f t="shared" si="5"/>
        <v>3</v>
      </c>
      <c r="H57" s="9" t="b">
        <f t="shared" si="7"/>
        <v>0</v>
      </c>
      <c r="I57" s="9">
        <v>44</v>
      </c>
      <c r="J57" s="9">
        <f t="shared" si="8"/>
        <v>124</v>
      </c>
      <c r="K57" s="9" cm="1">
        <f t="array" ref="K57">INDEX(zTippingResultsByGroup[],$J57,K$11)</f>
        <v>19</v>
      </c>
      <c r="L57" s="9" t="b">
        <f t="shared" si="9"/>
        <v>0</v>
      </c>
      <c r="M57" s="9" t="e">
        <f ca="1">_xlfn.XLOOKUP($B57,Results!$A$11:$A$197,Results!$L$11:$L$197,,0)</f>
        <v>#NAME?</v>
      </c>
      <c r="N57" s="9" t="str" cm="1">
        <f t="array" ref="N57">IF($L57,INDEX(zTippingResultsByGroup[],$J57,N$11),"")</f>
        <v/>
      </c>
      <c r="O57" s="9" t="str" cm="1">
        <f t="array" ref="O57">IF($L57,INDEX(zTippingResultsByGroup[],$J57,O$11),"")</f>
        <v/>
      </c>
      <c r="P57" s="9"/>
      <c r="Q57" s="9"/>
      <c r="R57" s="21" t="str">
        <f t="shared" si="10"/>
        <v/>
      </c>
      <c r="S57" s="14" t="str">
        <f ca="1"/>
        <v/>
      </c>
      <c r="T57" s="9" t="str">
        <f t="shared" si="6"/>
        <v/>
      </c>
      <c r="U57" s="19" t="str" cm="1">
        <f t="array" ref="U57">IF($L57,INDEX(zTippingResultsByGroup[],$J57,U$11),"")</f>
        <v/>
      </c>
      <c r="V57" s="19" t="str" cm="1">
        <f t="array" ref="V57">IF($L57,INDEX(zTippingResultsByGroup[],$J57,V$11),"")</f>
        <v/>
      </c>
      <c r="W57" s="19" t="str" cm="1">
        <f t="array" ref="W57">IF($L57,INDEX(zTippingResultsByGroup[],$J57,W$11),"")</f>
        <v/>
      </c>
      <c r="X57" s="28" t="str" cm="1">
        <f t="array" ref="X57">IF($L57,INDEX(zTippingResultsByGroup[],$J57,X$11),"")</f>
        <v/>
      </c>
      <c r="Y57" s="14" t="str" cm="1">
        <f t="array" ref="Y57">LEFT(IF($L57,INDEX(zTippingResultsByGroup[],$J57,Y$11),""),1)</f>
        <v/>
      </c>
      <c r="Z57" s="14" t="str" cm="1">
        <f t="array" ref="Z57">LEFT(IF($L57,INDEX(zTippingResultsByGroup[],$J57,Z$11),""),1)</f>
        <v/>
      </c>
      <c r="AA57" s="14" t="str" cm="1">
        <f t="array" ref="AA57">LEFT(IF($L57,INDEX(zTippingResultsByGroup[],$J57,AA$11),""),1)</f>
        <v/>
      </c>
      <c r="AB57" s="9" t="str" cm="1">
        <f t="array" ref="AB57">IF($L57,INDEX(zTippingResultsByGroup[],$J57,AB$11),"")</f>
        <v/>
      </c>
      <c r="AC57" s="11"/>
      <c r="AD57" s="9"/>
      <c r="AE57" s="11"/>
      <c r="AF57" s="13"/>
      <c r="AG57" s="12" t="b">
        <f t="shared" si="11"/>
        <v>1</v>
      </c>
      <c r="AH57" s="19" t="str" cm="1">
        <f t="array" ref="AH57">IF($L57,INDEX(zTippingResultsByGroup[],$J57,AH$11),"")</f>
        <v/>
      </c>
      <c r="AI57" s="13"/>
      <c r="AJ57" s="13" t="b">
        <f t="shared" si="12"/>
        <v>1</v>
      </c>
      <c r="AK57" s="13" t="b">
        <f t="shared" si="13"/>
        <v>1</v>
      </c>
      <c r="AL57" s="13"/>
      <c r="AM57" s="13"/>
      <c r="AN57" s="13"/>
      <c r="AO57" s="13"/>
      <c r="AP57" s="13"/>
      <c r="AQ57" s="13"/>
      <c r="AR57" s="13"/>
      <c r="AS57" s="13"/>
      <c r="AT57" s="20"/>
    </row>
    <row r="58" spans="1:46" x14ac:dyDescent="0.35">
      <c r="A58" s="5">
        <v>45</v>
      </c>
      <c r="B58" s="9" cm="1">
        <f t="array" ref="B58">INDEX(zTippingResultsByGroup[],$J58,B$11)</f>
        <v>7</v>
      </c>
      <c r="C58" s="9" t="b">
        <v>1</v>
      </c>
      <c r="D58" s="9" t="b" cm="1">
        <f t="array" ref="D58">INDEX(zTippingResultsByGroup[],$J58,D$11)&lt;&gt;0</f>
        <v>0</v>
      </c>
      <c r="E58" s="9"/>
      <c r="F58" s="9"/>
      <c r="G58" s="9">
        <f t="shared" si="5"/>
        <v>4</v>
      </c>
      <c r="H58" s="9" t="b">
        <f t="shared" si="7"/>
        <v>0</v>
      </c>
      <c r="I58" s="9">
        <v>45</v>
      </c>
      <c r="J58" s="9">
        <f t="shared" si="8"/>
        <v>125</v>
      </c>
      <c r="K58" s="9" cm="1">
        <f t="array" ref="K58">INDEX(zTippingResultsByGroup[],$J58,K$11)</f>
        <v>8</v>
      </c>
      <c r="L58" s="9" t="b">
        <f t="shared" si="9"/>
        <v>0</v>
      </c>
      <c r="M58" s="9" t="e">
        <f ca="1">_xlfn.XLOOKUP($B58,Results!$A$11:$A$197,Results!$L$11:$L$197,,0)</f>
        <v>#NAME?</v>
      </c>
      <c r="N58" s="9" t="str" cm="1">
        <f t="array" ref="N58">IF($L58,INDEX(zTippingResultsByGroup[],$J58,N$11),"")</f>
        <v/>
      </c>
      <c r="O58" s="9" t="str" cm="1">
        <f t="array" ref="O58">IF($L58,INDEX(zTippingResultsByGroup[],$J58,O$11),"")</f>
        <v/>
      </c>
      <c r="P58" s="9"/>
      <c r="Q58" s="9"/>
      <c r="R58" s="21" t="str">
        <f t="shared" si="10"/>
        <v/>
      </c>
      <c r="S58" s="14" t="str">
        <f ca="1"/>
        <v/>
      </c>
      <c r="T58" s="9" t="str">
        <f t="shared" si="6"/>
        <v/>
      </c>
      <c r="U58" s="19" t="str" cm="1">
        <f t="array" ref="U58">IF($L58,INDEX(zTippingResultsByGroup[],$J58,U$11),"")</f>
        <v/>
      </c>
      <c r="V58" s="19" t="str" cm="1">
        <f t="array" ref="V58">IF($L58,INDEX(zTippingResultsByGroup[],$J58,V$11),"")</f>
        <v/>
      </c>
      <c r="W58" s="19" t="str" cm="1">
        <f t="array" ref="W58">IF($L58,INDEX(zTippingResultsByGroup[],$J58,W$11),"")</f>
        <v/>
      </c>
      <c r="X58" s="28" t="str" cm="1">
        <f t="array" ref="X58">IF($L58,INDEX(zTippingResultsByGroup[],$J58,X$11),"")</f>
        <v/>
      </c>
      <c r="Y58" s="14" t="str" cm="1">
        <f t="array" ref="Y58">LEFT(IF($L58,INDEX(zTippingResultsByGroup[],$J58,Y$11),""),1)</f>
        <v/>
      </c>
      <c r="Z58" s="14" t="str" cm="1">
        <f t="array" ref="Z58">LEFT(IF($L58,INDEX(zTippingResultsByGroup[],$J58,Z$11),""),1)</f>
        <v/>
      </c>
      <c r="AA58" s="14" t="str" cm="1">
        <f t="array" ref="AA58">LEFT(IF($L58,INDEX(zTippingResultsByGroup[],$J58,AA$11),""),1)</f>
        <v/>
      </c>
      <c r="AB58" s="9" t="str" cm="1">
        <f t="array" ref="AB58">IF($L58,INDEX(zTippingResultsByGroup[],$J58,AB$11),"")</f>
        <v/>
      </c>
      <c r="AC58" s="11"/>
      <c r="AD58" s="9"/>
      <c r="AE58" s="11"/>
      <c r="AF58" s="13"/>
      <c r="AG58" s="12" t="b">
        <f t="shared" si="11"/>
        <v>1</v>
      </c>
      <c r="AH58" s="19" t="str" cm="1">
        <f t="array" ref="AH58">IF($L58,INDEX(zTippingResultsByGroup[],$J58,AH$11),"")</f>
        <v/>
      </c>
      <c r="AI58" s="13"/>
      <c r="AJ58" s="13" t="b">
        <f t="shared" si="12"/>
        <v>1</v>
      </c>
      <c r="AK58" s="13" t="b">
        <f t="shared" si="13"/>
        <v>1</v>
      </c>
      <c r="AL58" s="13"/>
      <c r="AM58" s="13"/>
      <c r="AN58" s="13"/>
      <c r="AO58" s="13"/>
      <c r="AP58" s="13"/>
      <c r="AQ58" s="13"/>
      <c r="AR58" s="13"/>
      <c r="AS58" s="13"/>
      <c r="AT58" s="20"/>
    </row>
    <row r="59" spans="1:46" x14ac:dyDescent="0.35">
      <c r="A59" s="5">
        <v>46</v>
      </c>
      <c r="B59" s="9" cm="1">
        <f t="array" ref="B59">INDEX(zTippingResultsByGroup[],$J59,B$11)</f>
        <v>115</v>
      </c>
      <c r="C59" s="9" t="b">
        <v>1</v>
      </c>
      <c r="D59" s="9" t="b" cm="1">
        <f t="array" ref="D59">INDEX(zTippingResultsByGroup[],$J59,D$11)&lt;&gt;0</f>
        <v>0</v>
      </c>
      <c r="E59" s="9"/>
      <c r="F59" s="9"/>
      <c r="G59" s="9">
        <f t="shared" si="5"/>
        <v>5</v>
      </c>
      <c r="H59" s="9" t="b">
        <f t="shared" si="7"/>
        <v>0</v>
      </c>
      <c r="I59" s="9">
        <v>46</v>
      </c>
      <c r="J59" s="9">
        <f t="shared" si="8"/>
        <v>126</v>
      </c>
      <c r="K59" s="9" cm="1">
        <f t="array" ref="K59">INDEX(zTippingResultsByGroup[],$J59,K$11)</f>
        <v>8</v>
      </c>
      <c r="L59" s="9" t="b">
        <f t="shared" si="9"/>
        <v>0</v>
      </c>
      <c r="M59" s="9" t="e">
        <f ca="1">_xlfn.XLOOKUP($B59,Results!$A$11:$A$197,Results!$L$11:$L$197,,0)</f>
        <v>#NAME?</v>
      </c>
      <c r="N59" s="9" t="str" cm="1">
        <f t="array" ref="N59">IF($L59,INDEX(zTippingResultsByGroup[],$J59,N$11),"")</f>
        <v/>
      </c>
      <c r="O59" s="9" t="str" cm="1">
        <f t="array" ref="O59">IF($L59,INDEX(zTippingResultsByGroup[],$J59,O$11),"")</f>
        <v/>
      </c>
      <c r="P59" s="9"/>
      <c r="Q59" s="9"/>
      <c r="R59" s="21" t="str">
        <f t="shared" si="10"/>
        <v/>
      </c>
      <c r="S59" s="14" t="str">
        <f ca="1"/>
        <v/>
      </c>
      <c r="T59" s="9" t="str">
        <f t="shared" si="6"/>
        <v/>
      </c>
      <c r="U59" s="19" t="str" cm="1">
        <f t="array" ref="U59">IF($L59,INDEX(zTippingResultsByGroup[],$J59,U$11),"")</f>
        <v/>
      </c>
      <c r="V59" s="19" t="str" cm="1">
        <f t="array" ref="V59">IF($L59,INDEX(zTippingResultsByGroup[],$J59,V$11),"")</f>
        <v/>
      </c>
      <c r="W59" s="19" t="str" cm="1">
        <f t="array" ref="W59">IF($L59,INDEX(zTippingResultsByGroup[],$J59,W$11),"")</f>
        <v/>
      </c>
      <c r="X59" s="28" t="str" cm="1">
        <f t="array" ref="X59">IF($L59,INDEX(zTippingResultsByGroup[],$J59,X$11),"")</f>
        <v/>
      </c>
      <c r="Y59" s="14" t="str" cm="1">
        <f t="array" ref="Y59">LEFT(IF($L59,INDEX(zTippingResultsByGroup[],$J59,Y$11),""),1)</f>
        <v/>
      </c>
      <c r="Z59" s="14" t="str" cm="1">
        <f t="array" ref="Z59">LEFT(IF($L59,INDEX(zTippingResultsByGroup[],$J59,Z$11),""),1)</f>
        <v/>
      </c>
      <c r="AA59" s="14" t="str" cm="1">
        <f t="array" ref="AA59">LEFT(IF($L59,INDEX(zTippingResultsByGroup[],$J59,AA$11),""),1)</f>
        <v/>
      </c>
      <c r="AB59" s="9" t="str" cm="1">
        <f t="array" ref="AB59">IF($L59,INDEX(zTippingResultsByGroup[],$J59,AB$11),"")</f>
        <v/>
      </c>
      <c r="AC59" s="11"/>
      <c r="AD59" s="9"/>
      <c r="AE59" s="11"/>
      <c r="AF59" s="13"/>
      <c r="AG59" s="12" t="b">
        <f t="shared" si="11"/>
        <v>1</v>
      </c>
      <c r="AH59" s="19" t="str" cm="1">
        <f t="array" ref="AH59">IF($L59,INDEX(zTippingResultsByGroup[],$J59,AH$11),"")</f>
        <v/>
      </c>
      <c r="AI59" s="13"/>
      <c r="AJ59" s="13" t="b">
        <f t="shared" si="12"/>
        <v>1</v>
      </c>
      <c r="AK59" s="13" t="b">
        <f t="shared" si="13"/>
        <v>1</v>
      </c>
      <c r="AL59" s="13"/>
      <c r="AM59" s="13"/>
      <c r="AN59" s="13"/>
      <c r="AO59" s="13"/>
      <c r="AP59" s="13"/>
      <c r="AQ59" s="13"/>
      <c r="AR59" s="13"/>
      <c r="AS59" s="13"/>
      <c r="AT59" s="20"/>
    </row>
    <row r="60" spans="1:46" x14ac:dyDescent="0.35">
      <c r="A60" s="5">
        <v>47</v>
      </c>
      <c r="B60" s="9" cm="1">
        <f t="array" ref="B60">INDEX(zTippingResultsByGroup[],$J60,B$11)</f>
        <v>189</v>
      </c>
      <c r="C60" s="9" t="b">
        <v>1</v>
      </c>
      <c r="D60" s="9" t="b" cm="1">
        <f t="array" ref="D60">INDEX(zTippingResultsByGroup[],$J60,D$11)&lt;&gt;0</f>
        <v>1</v>
      </c>
      <c r="E60" s="9"/>
      <c r="F60" s="9"/>
      <c r="G60" s="9">
        <f t="shared" si="5"/>
        <v>1</v>
      </c>
      <c r="H60" s="9" t="b">
        <f t="shared" si="7"/>
        <v>0</v>
      </c>
      <c r="I60" s="9">
        <v>47</v>
      </c>
      <c r="J60" s="9">
        <f t="shared" si="8"/>
        <v>127</v>
      </c>
      <c r="K60" s="9" cm="1">
        <f t="array" ref="K60">INDEX(zTippingResultsByGroup[],$J60,K$11)</f>
        <v>8</v>
      </c>
      <c r="L60" s="9" t="b">
        <f t="shared" si="9"/>
        <v>0</v>
      </c>
      <c r="M60" s="9" t="e">
        <f ca="1">_xlfn.XLOOKUP($B60,Results!$A$11:$A$197,Results!$L$11:$L$197,,0)</f>
        <v>#NAME?</v>
      </c>
      <c r="N60" s="9" t="str" cm="1">
        <f t="array" ref="N60">IF($L60,INDEX(zTippingResultsByGroup[],$J60,N$11),"")</f>
        <v/>
      </c>
      <c r="O60" s="9" t="str" cm="1">
        <f t="array" ref="O60">IF($L60,INDEX(zTippingResultsByGroup[],$J60,O$11),"")</f>
        <v/>
      </c>
      <c r="P60" s="9"/>
      <c r="Q60" s="9"/>
      <c r="R60" s="21" t="str">
        <f t="shared" si="10"/>
        <v/>
      </c>
      <c r="S60" s="14" t="str">
        <f ca="1"/>
        <v/>
      </c>
      <c r="T60" s="9" t="str">
        <f t="shared" si="6"/>
        <v/>
      </c>
      <c r="U60" s="19" t="str" cm="1">
        <f t="array" ref="U60">IF($L60,INDEX(zTippingResultsByGroup[],$J60,U$11),"")</f>
        <v/>
      </c>
      <c r="V60" s="19" t="str" cm="1">
        <f t="array" ref="V60">IF($L60,INDEX(zTippingResultsByGroup[],$J60,V$11),"")</f>
        <v/>
      </c>
      <c r="W60" s="19" t="str" cm="1">
        <f t="array" ref="W60">IF($L60,INDEX(zTippingResultsByGroup[],$J60,W$11),"")</f>
        <v/>
      </c>
      <c r="X60" s="28" t="str" cm="1">
        <f t="array" ref="X60">IF($L60,INDEX(zTippingResultsByGroup[],$J60,X$11),"")</f>
        <v/>
      </c>
      <c r="Y60" s="14" t="str" cm="1">
        <f t="array" ref="Y60">LEFT(IF($L60,INDEX(zTippingResultsByGroup[],$J60,Y$11),""),1)</f>
        <v/>
      </c>
      <c r="Z60" s="14" t="str" cm="1">
        <f t="array" ref="Z60">LEFT(IF($L60,INDEX(zTippingResultsByGroup[],$J60,Z$11),""),1)</f>
        <v/>
      </c>
      <c r="AA60" s="14" t="str" cm="1">
        <f t="array" ref="AA60">LEFT(IF($L60,INDEX(zTippingResultsByGroup[],$J60,AA$11),""),1)</f>
        <v/>
      </c>
      <c r="AB60" s="9" t="str" cm="1">
        <f t="array" ref="AB60">IF($L60,INDEX(zTippingResultsByGroup[],$J60,AB$11),"")</f>
        <v/>
      </c>
      <c r="AC60" s="11"/>
      <c r="AD60" s="9"/>
      <c r="AE60" s="11"/>
      <c r="AF60" s="13"/>
      <c r="AG60" s="12" t="b">
        <f t="shared" si="11"/>
        <v>1</v>
      </c>
      <c r="AH60" s="19" t="str" cm="1">
        <f t="array" ref="AH60">IF($L60,INDEX(zTippingResultsByGroup[],$J60,AH$11),"")</f>
        <v/>
      </c>
      <c r="AI60" s="13"/>
      <c r="AJ60" s="13" t="b">
        <f t="shared" si="12"/>
        <v>1</v>
      </c>
      <c r="AK60" s="13" t="b">
        <f t="shared" si="13"/>
        <v>1</v>
      </c>
      <c r="AL60" s="13"/>
      <c r="AM60" s="13"/>
      <c r="AN60" s="13"/>
      <c r="AO60" s="13"/>
      <c r="AP60" s="13"/>
      <c r="AQ60" s="13"/>
      <c r="AR60" s="13"/>
      <c r="AS60" s="13"/>
      <c r="AT60" s="20"/>
    </row>
    <row r="61" spans="1:46" x14ac:dyDescent="0.35">
      <c r="A61" s="5">
        <v>48</v>
      </c>
      <c r="B61" s="9" cm="1">
        <f t="array" ref="B61">INDEX(zTippingResultsByGroup[],$J61,B$11)</f>
        <v>75</v>
      </c>
      <c r="C61" s="9" t="b">
        <v>1</v>
      </c>
      <c r="D61" s="9" t="b" cm="1">
        <f t="array" ref="D61">INDEX(zTippingResultsByGroup[],$J61,D$11)&lt;&gt;0</f>
        <v>0</v>
      </c>
      <c r="E61" s="9"/>
      <c r="F61" s="9"/>
      <c r="G61" s="9">
        <f t="shared" si="5"/>
        <v>2</v>
      </c>
      <c r="H61" s="9" t="b">
        <f t="shared" si="7"/>
        <v>0</v>
      </c>
      <c r="I61" s="9">
        <v>48</v>
      </c>
      <c r="J61" s="9">
        <f t="shared" si="8"/>
        <v>128</v>
      </c>
      <c r="K61" s="9" cm="1">
        <f t="array" ref="K61">INDEX(zTippingResultsByGroup[],$J61,K$11)</f>
        <v>8</v>
      </c>
      <c r="L61" s="9" t="b">
        <f t="shared" si="9"/>
        <v>0</v>
      </c>
      <c r="M61" s="9" t="e">
        <f ca="1">_xlfn.XLOOKUP($B61,Results!$A$11:$A$197,Results!$L$11:$L$197,,0)</f>
        <v>#NAME?</v>
      </c>
      <c r="N61" s="9" t="str" cm="1">
        <f t="array" ref="N61">IF($L61,INDEX(zTippingResultsByGroup[],$J61,N$11),"")</f>
        <v/>
      </c>
      <c r="O61" s="9" t="str" cm="1">
        <f t="array" ref="O61">IF($L61,INDEX(zTippingResultsByGroup[],$J61,O$11),"")</f>
        <v/>
      </c>
      <c r="P61" s="9"/>
      <c r="Q61" s="9"/>
      <c r="R61" s="21" t="str">
        <f t="shared" si="10"/>
        <v/>
      </c>
      <c r="S61" s="14" t="str">
        <f ca="1"/>
        <v/>
      </c>
      <c r="T61" s="9" t="str">
        <f t="shared" si="6"/>
        <v/>
      </c>
      <c r="U61" s="19" t="str" cm="1">
        <f t="array" ref="U61">IF($L61,INDEX(zTippingResultsByGroup[],$J61,U$11),"")</f>
        <v/>
      </c>
      <c r="V61" s="19" t="str" cm="1">
        <f t="array" ref="V61">IF($L61,INDEX(zTippingResultsByGroup[],$J61,V$11),"")</f>
        <v/>
      </c>
      <c r="W61" s="19" t="str" cm="1">
        <f t="array" ref="W61">IF($L61,INDEX(zTippingResultsByGroup[],$J61,W$11),"")</f>
        <v/>
      </c>
      <c r="X61" s="28" t="str" cm="1">
        <f t="array" ref="X61">IF($L61,INDEX(zTippingResultsByGroup[],$J61,X$11),"")</f>
        <v/>
      </c>
      <c r="Y61" s="14" t="str" cm="1">
        <f t="array" ref="Y61">LEFT(IF($L61,INDEX(zTippingResultsByGroup[],$J61,Y$11),""),1)</f>
        <v/>
      </c>
      <c r="Z61" s="14" t="str" cm="1">
        <f t="array" ref="Z61">LEFT(IF($L61,INDEX(zTippingResultsByGroup[],$J61,Z$11),""),1)</f>
        <v/>
      </c>
      <c r="AA61" s="14" t="str" cm="1">
        <f t="array" ref="AA61">LEFT(IF($L61,INDEX(zTippingResultsByGroup[],$J61,AA$11),""),1)</f>
        <v/>
      </c>
      <c r="AB61" s="9" t="str" cm="1">
        <f t="array" ref="AB61">IF($L61,INDEX(zTippingResultsByGroup[],$J61,AB$11),"")</f>
        <v/>
      </c>
      <c r="AC61" s="11"/>
      <c r="AD61" s="9"/>
      <c r="AE61" s="11"/>
      <c r="AF61" s="13"/>
      <c r="AG61" s="12" t="b">
        <f t="shared" si="11"/>
        <v>1</v>
      </c>
      <c r="AH61" s="19" t="str" cm="1">
        <f t="array" ref="AH61">IF($L61,INDEX(zTippingResultsByGroup[],$J61,AH$11),"")</f>
        <v/>
      </c>
      <c r="AI61" s="13"/>
      <c r="AJ61" s="13" t="b">
        <f t="shared" si="12"/>
        <v>1</v>
      </c>
      <c r="AK61" s="13" t="b">
        <f t="shared" si="13"/>
        <v>1</v>
      </c>
      <c r="AL61" s="13"/>
      <c r="AM61" s="13"/>
      <c r="AN61" s="13"/>
      <c r="AO61" s="13"/>
      <c r="AP61" s="13"/>
      <c r="AQ61" s="13"/>
      <c r="AR61" s="13"/>
      <c r="AS61" s="13"/>
      <c r="AT61" s="20"/>
    </row>
    <row r="62" spans="1:46" s="10" customFormat="1" x14ac:dyDescent="0.35">
      <c r="A62" s="10">
        <v>49</v>
      </c>
      <c r="B62" s="9" cm="1">
        <f t="array" ref="B62">INDEX(zTippingResultsByGroup[],$J62,B$11)</f>
        <v>112</v>
      </c>
      <c r="C62" s="9" t="b">
        <v>1</v>
      </c>
      <c r="D62" s="9" t="b" cm="1">
        <f t="array" ref="D62">INDEX(zTippingResultsByGroup[],$J62,D$11)&lt;&gt;0</f>
        <v>0</v>
      </c>
      <c r="E62" s="9"/>
      <c r="F62" s="9"/>
      <c r="G62" s="9">
        <f t="shared" si="5"/>
        <v>3</v>
      </c>
      <c r="H62" s="9" t="b">
        <f t="shared" si="7"/>
        <v>0</v>
      </c>
      <c r="I62" s="9">
        <v>49</v>
      </c>
      <c r="J62" s="9">
        <f t="shared" si="8"/>
        <v>129</v>
      </c>
      <c r="K62" s="9" cm="1">
        <f t="array" ref="K62">INDEX(zTippingResultsByGroup[],$J62,K$11)</f>
        <v>8</v>
      </c>
      <c r="L62" s="9" t="b">
        <f t="shared" si="9"/>
        <v>0</v>
      </c>
      <c r="M62" s="9" t="e">
        <f ca="1">_xlfn.XLOOKUP($B62,Results!$A$11:$A$197,Results!$L$11:$L$197,,0)</f>
        <v>#NAME?</v>
      </c>
      <c r="N62" s="9" t="str" cm="1">
        <f t="array" ref="N62">IF($L62,INDEX(zTippingResultsByGroup[],$J62,N$11),"")</f>
        <v/>
      </c>
      <c r="O62" s="9" t="str" cm="1">
        <f t="array" ref="O62">IF($L62,INDEX(zTippingResultsByGroup[],$J62,O$11),"")</f>
        <v/>
      </c>
      <c r="P62" s="9"/>
      <c r="Q62" s="9"/>
      <c r="R62" s="21" t="str">
        <f t="shared" si="10"/>
        <v/>
      </c>
      <c r="S62" s="14" t="str">
        <f ca="1"/>
        <v/>
      </c>
      <c r="T62" s="9" t="str">
        <f t="shared" si="6"/>
        <v/>
      </c>
      <c r="U62" s="19" t="str" cm="1">
        <f t="array" ref="U62">IF($L62,INDEX(zTippingResultsByGroup[],$J62,U$11),"")</f>
        <v/>
      </c>
      <c r="V62" s="19" t="str" cm="1">
        <f t="array" ref="V62">IF($L62,INDEX(zTippingResultsByGroup[],$J62,V$11),"")</f>
        <v/>
      </c>
      <c r="W62" s="19" t="str" cm="1">
        <f t="array" ref="W62">IF($L62,INDEX(zTippingResultsByGroup[],$J62,W$11),"")</f>
        <v/>
      </c>
      <c r="X62" s="28" t="str" cm="1">
        <f t="array" ref="X62">IF($L62,INDEX(zTippingResultsByGroup[],$J62,X$11),"")</f>
        <v/>
      </c>
      <c r="Y62" s="14" t="str" cm="1">
        <f t="array" ref="Y62">LEFT(IF($L62,INDEX(zTippingResultsByGroup[],$J62,Y$11),""),1)</f>
        <v/>
      </c>
      <c r="Z62" s="14" t="str" cm="1">
        <f t="array" ref="Z62">LEFT(IF($L62,INDEX(zTippingResultsByGroup[],$J62,Z$11),""),1)</f>
        <v/>
      </c>
      <c r="AA62" s="14" t="str" cm="1">
        <f t="array" ref="AA62">LEFT(IF($L62,INDEX(zTippingResultsByGroup[],$J62,AA$11),""),1)</f>
        <v/>
      </c>
      <c r="AB62" s="9" t="str" cm="1">
        <f t="array" ref="AB62">IF($L62,INDEX(zTippingResultsByGroup[],$J62,AB$11),"")</f>
        <v/>
      </c>
      <c r="AC62" s="11"/>
      <c r="AD62" s="9"/>
      <c r="AE62" s="11"/>
      <c r="AF62" s="13"/>
      <c r="AG62" s="12" t="b">
        <f t="shared" si="11"/>
        <v>1</v>
      </c>
      <c r="AH62" s="19" t="str" cm="1">
        <f t="array" ref="AH62">IF($L62,INDEX(zTippingResultsByGroup[],$J62,AH$11),"")</f>
        <v/>
      </c>
      <c r="AI62" s="13"/>
      <c r="AJ62" s="13" t="b">
        <f t="shared" si="12"/>
        <v>1</v>
      </c>
      <c r="AK62" s="13" t="b">
        <f t="shared" si="13"/>
        <v>1</v>
      </c>
      <c r="AL62" s="13"/>
      <c r="AM62" s="13"/>
      <c r="AN62" s="13"/>
      <c r="AO62" s="13"/>
      <c r="AP62" s="13"/>
      <c r="AQ62" s="13"/>
      <c r="AR62" s="13"/>
      <c r="AS62" s="13"/>
      <c r="AT62" s="20"/>
    </row>
    <row r="63" spans="1:46" x14ac:dyDescent="0.35">
      <c r="A63" s="5">
        <v>50</v>
      </c>
      <c r="B63" s="9" cm="1">
        <f t="array" ref="B63">INDEX(zTippingResultsByGroup[],$J63,B$11)</f>
        <v>113</v>
      </c>
      <c r="C63" s="9" t="b">
        <v>1</v>
      </c>
      <c r="D63" s="9" t="b" cm="1">
        <f t="array" ref="D63">INDEX(zTippingResultsByGroup[],$J63,D$11)&lt;&gt;0</f>
        <v>0</v>
      </c>
      <c r="E63" s="9"/>
      <c r="F63" s="9"/>
      <c r="G63" s="9">
        <f t="shared" si="5"/>
        <v>4</v>
      </c>
      <c r="H63" s="9" t="b">
        <f t="shared" si="7"/>
        <v>0</v>
      </c>
      <c r="I63" s="9">
        <v>50</v>
      </c>
      <c r="J63" s="9">
        <f t="shared" si="8"/>
        <v>130</v>
      </c>
      <c r="K63" s="9" cm="1">
        <f t="array" ref="K63">INDEX(zTippingResultsByGroup[],$J63,K$11)</f>
        <v>8</v>
      </c>
      <c r="L63" s="9" t="b">
        <f t="shared" si="9"/>
        <v>0</v>
      </c>
      <c r="M63" s="9" t="e">
        <f ca="1">_xlfn.XLOOKUP($B63,Results!$A$11:$A$197,Results!$L$11:$L$197,,0)</f>
        <v>#NAME?</v>
      </c>
      <c r="N63" s="9" t="str" cm="1">
        <f t="array" ref="N63">IF($L63,INDEX(zTippingResultsByGroup[],$J63,N$11),"")</f>
        <v/>
      </c>
      <c r="O63" s="9" t="str" cm="1">
        <f t="array" ref="O63">IF($L63,INDEX(zTippingResultsByGroup[],$J63,O$11),"")</f>
        <v/>
      </c>
      <c r="P63" s="9"/>
      <c r="Q63" s="9"/>
      <c r="R63" s="21" t="str">
        <f t="shared" si="10"/>
        <v/>
      </c>
      <c r="S63" s="14" t="str">
        <f ca="1"/>
        <v/>
      </c>
      <c r="T63" s="9" t="str">
        <f t="shared" si="6"/>
        <v/>
      </c>
      <c r="U63" s="19" t="str" cm="1">
        <f t="array" ref="U63">IF($L63,INDEX(zTippingResultsByGroup[],$J63,U$11),"")</f>
        <v/>
      </c>
      <c r="V63" s="19" t="str" cm="1">
        <f t="array" ref="V63">IF($L63,INDEX(zTippingResultsByGroup[],$J63,V$11),"")</f>
        <v/>
      </c>
      <c r="W63" s="19" t="str" cm="1">
        <f t="array" ref="W63">IF($L63,INDEX(zTippingResultsByGroup[],$J63,W$11),"")</f>
        <v/>
      </c>
      <c r="X63" s="28" t="str" cm="1">
        <f t="array" ref="X63">IF($L63,INDEX(zTippingResultsByGroup[],$J63,X$11),"")</f>
        <v/>
      </c>
      <c r="Y63" s="14" t="str" cm="1">
        <f t="array" ref="Y63">LEFT(IF($L63,INDEX(zTippingResultsByGroup[],$J63,Y$11),""),1)</f>
        <v/>
      </c>
      <c r="Z63" s="14" t="str" cm="1">
        <f t="array" ref="Z63">LEFT(IF($L63,INDEX(zTippingResultsByGroup[],$J63,Z$11),""),1)</f>
        <v/>
      </c>
      <c r="AA63" s="14" t="str" cm="1">
        <f t="array" ref="AA63">LEFT(IF($L63,INDEX(zTippingResultsByGroup[],$J63,AA$11),""),1)</f>
        <v/>
      </c>
      <c r="AB63" s="9" t="str" cm="1">
        <f t="array" ref="AB63">IF($L63,INDEX(zTippingResultsByGroup[],$J63,AB$11),"")</f>
        <v/>
      </c>
      <c r="AC63" s="11"/>
      <c r="AD63" s="9"/>
      <c r="AE63" s="11"/>
      <c r="AF63" s="13"/>
      <c r="AG63" s="12" t="b">
        <f t="shared" si="11"/>
        <v>1</v>
      </c>
      <c r="AH63" s="19" t="str" cm="1">
        <f t="array" ref="AH63">IF($L63,INDEX(zTippingResultsByGroup[],$J63,AH$11),"")</f>
        <v/>
      </c>
      <c r="AI63" s="13"/>
      <c r="AJ63" s="13" t="b">
        <f t="shared" si="12"/>
        <v>1</v>
      </c>
      <c r="AK63" s="13" t="b">
        <f t="shared" si="13"/>
        <v>1</v>
      </c>
      <c r="AL63" s="13"/>
      <c r="AM63" s="13"/>
      <c r="AN63" s="13"/>
      <c r="AO63" s="13"/>
      <c r="AP63" s="13"/>
      <c r="AQ63" s="13"/>
      <c r="AR63" s="13"/>
      <c r="AS63" s="13"/>
      <c r="AT63" s="20"/>
    </row>
    <row r="64" spans="1:46" x14ac:dyDescent="0.35">
      <c r="A64" s="5">
        <v>51</v>
      </c>
      <c r="M64" s="9" t="e">
        <f>_xlfn.XLOOKUP($B64,Results!$A$11:$A$197,Results!$L$11:$L$197,,0)</f>
        <v>#N/A</v>
      </c>
      <c r="T64" s="5" t="str">
        <f t="shared" si="6"/>
        <v/>
      </c>
    </row>
    <row r="65" spans="1:20" x14ac:dyDescent="0.35">
      <c r="A65" s="5">
        <v>52</v>
      </c>
      <c r="M65" s="9" t="e">
        <f>_xlfn.XLOOKUP($B65,Results!$A$11:$A$197,Results!$L$11:$L$197,,0)</f>
        <v>#N/A</v>
      </c>
      <c r="T65" s="5" t="str">
        <f t="shared" si="6"/>
        <v/>
      </c>
    </row>
    <row r="66" spans="1:20" x14ac:dyDescent="0.35">
      <c r="A66" s="5">
        <v>53</v>
      </c>
      <c r="M66" s="9" t="e">
        <f>_xlfn.XLOOKUP($B66,Results!$A$11:$A$197,Results!$L$11:$L$197,,0)</f>
        <v>#N/A</v>
      </c>
      <c r="T66" s="5" t="str">
        <f t="shared" si="6"/>
        <v/>
      </c>
    </row>
    <row r="67" spans="1:20" x14ac:dyDescent="0.35">
      <c r="A67" s="5">
        <v>54</v>
      </c>
      <c r="M67" s="9" t="e">
        <f>_xlfn.XLOOKUP($B67,Results!$A$11:$A$197,Results!$L$11:$L$197,,0)</f>
        <v>#N/A</v>
      </c>
      <c r="T67" s="5" t="str">
        <f t="shared" si="6"/>
        <v/>
      </c>
    </row>
    <row r="68" spans="1:20" x14ac:dyDescent="0.35">
      <c r="A68" s="5">
        <v>55</v>
      </c>
      <c r="M68" s="9" t="e">
        <f>_xlfn.XLOOKUP($B68,Results!$A$11:$A$197,Results!$L$11:$L$197,,0)</f>
        <v>#N/A</v>
      </c>
      <c r="T68" s="5" t="str">
        <f t="shared" si="6"/>
        <v/>
      </c>
    </row>
    <row r="69" spans="1:20" x14ac:dyDescent="0.35">
      <c r="A69" s="5">
        <v>56</v>
      </c>
      <c r="M69" s="9" t="e">
        <f>_xlfn.XLOOKUP($B69,Results!$A$11:$A$197,Results!$L$11:$L$197,,0)</f>
        <v>#N/A</v>
      </c>
      <c r="T69" s="5" t="str">
        <f t="shared" si="6"/>
        <v/>
      </c>
    </row>
    <row r="70" spans="1:20" x14ac:dyDescent="0.35">
      <c r="A70" s="5">
        <v>57</v>
      </c>
      <c r="M70" s="9" t="e">
        <f>_xlfn.XLOOKUP($B70,Results!$A$11:$A$197,Results!$L$11:$L$197,,0)</f>
        <v>#N/A</v>
      </c>
      <c r="T70" s="5" t="str">
        <f t="shared" si="6"/>
        <v/>
      </c>
    </row>
    <row r="71" spans="1:20" x14ac:dyDescent="0.35">
      <c r="A71" s="5">
        <v>58</v>
      </c>
      <c r="M71" s="9" t="e">
        <f>_xlfn.XLOOKUP($B71,Results!$A$11:$A$197,Results!$L$11:$L$197,,0)</f>
        <v>#N/A</v>
      </c>
      <c r="T71" s="5" t="str">
        <f t="shared" si="6"/>
        <v/>
      </c>
    </row>
    <row r="72" spans="1:20" x14ac:dyDescent="0.35">
      <c r="A72" s="5">
        <v>59</v>
      </c>
      <c r="M72" s="9" t="e">
        <f>_xlfn.XLOOKUP($B72,Results!$A$11:$A$197,Results!$L$11:$L$197,,0)</f>
        <v>#N/A</v>
      </c>
      <c r="T72" s="5" t="str">
        <f t="shared" si="6"/>
        <v/>
      </c>
    </row>
    <row r="73" spans="1:20" x14ac:dyDescent="0.35">
      <c r="A73" s="5">
        <v>60</v>
      </c>
      <c r="M73" s="9" t="e">
        <f>_xlfn.XLOOKUP($B73,Results!$A$11:$A$197,Results!$L$11:$L$197,,0)</f>
        <v>#N/A</v>
      </c>
      <c r="T73" s="5" t="str">
        <f t="shared" si="6"/>
        <v/>
      </c>
    </row>
    <row r="74" spans="1:20" x14ac:dyDescent="0.35">
      <c r="A74" s="5">
        <v>61</v>
      </c>
      <c r="M74" s="9" t="e">
        <f>_xlfn.XLOOKUP($B74,Results!$A$11:$A$197,Results!$L$11:$L$197,,0)</f>
        <v>#N/A</v>
      </c>
      <c r="T74" s="5" t="str">
        <f t="shared" si="6"/>
        <v/>
      </c>
    </row>
    <row r="75" spans="1:20" x14ac:dyDescent="0.35">
      <c r="A75" s="5">
        <v>62</v>
      </c>
      <c r="M75" s="9" t="e">
        <f>_xlfn.XLOOKUP($B75,Results!$A$11:$A$197,Results!$L$11:$L$197,,0)</f>
        <v>#N/A</v>
      </c>
      <c r="T75" s="5" t="str">
        <f t="shared" si="6"/>
        <v/>
      </c>
    </row>
    <row r="76" spans="1:20" x14ac:dyDescent="0.35">
      <c r="A76" s="5">
        <v>63</v>
      </c>
      <c r="M76" s="9" t="e">
        <f>_xlfn.XLOOKUP($B76,Results!$A$11:$A$197,Results!$L$11:$L$197,,0)</f>
        <v>#N/A</v>
      </c>
      <c r="T76" s="5" t="str">
        <f t="shared" si="6"/>
        <v/>
      </c>
    </row>
    <row r="77" spans="1:20" x14ac:dyDescent="0.35">
      <c r="A77" s="5">
        <v>64</v>
      </c>
      <c r="M77" s="9" t="e">
        <f>_xlfn.XLOOKUP($B77,Results!$A$11:$A$197,Results!$L$11:$L$197,,0)</f>
        <v>#N/A</v>
      </c>
      <c r="T77" s="5" t="str">
        <f t="shared" si="6"/>
        <v/>
      </c>
    </row>
    <row r="78" spans="1:20" x14ac:dyDescent="0.35">
      <c r="A78" s="5">
        <v>65</v>
      </c>
      <c r="M78" s="9" t="e">
        <f>_xlfn.XLOOKUP($B78,Results!$A$11:$A$197,Results!$L$11:$L$197,,0)</f>
        <v>#N/A</v>
      </c>
      <c r="T78" s="5" t="str">
        <f t="shared" si="6"/>
        <v/>
      </c>
    </row>
    <row r="79" spans="1:20" x14ac:dyDescent="0.35">
      <c r="A79" s="5">
        <v>66</v>
      </c>
      <c r="M79" s="9" t="e">
        <f>_xlfn.XLOOKUP($B79,Results!$A$11:$A$197,Results!$L$11:$L$197,,0)</f>
        <v>#N/A</v>
      </c>
      <c r="T79" s="5" t="str">
        <f t="shared" ref="T79:T134" si="14">IF($L79,$N79&amp;" "&amp;$O79,"")</f>
        <v/>
      </c>
    </row>
    <row r="80" spans="1:20" x14ac:dyDescent="0.35">
      <c r="A80" s="5">
        <v>67</v>
      </c>
      <c r="M80" s="9" t="e">
        <f>_xlfn.XLOOKUP($B80,Results!$A$11:$A$197,Results!$L$11:$L$197,,0)</f>
        <v>#N/A</v>
      </c>
      <c r="T80" s="5" t="str">
        <f t="shared" si="14"/>
        <v/>
      </c>
    </row>
    <row r="81" spans="1:20" x14ac:dyDescent="0.35">
      <c r="A81" s="5">
        <v>68</v>
      </c>
      <c r="M81" s="9" t="e">
        <f>_xlfn.XLOOKUP($B81,Results!$A$11:$A$197,Results!$L$11:$L$197,,0)</f>
        <v>#N/A</v>
      </c>
      <c r="T81" s="5" t="str">
        <f t="shared" si="14"/>
        <v/>
      </c>
    </row>
    <row r="82" spans="1:20" x14ac:dyDescent="0.35">
      <c r="A82" s="5">
        <v>69</v>
      </c>
      <c r="M82" s="9" t="e">
        <f>_xlfn.XLOOKUP($B82,Results!$A$11:$A$197,Results!$L$11:$L$197,,0)</f>
        <v>#N/A</v>
      </c>
      <c r="T82" s="5" t="str">
        <f t="shared" si="14"/>
        <v/>
      </c>
    </row>
    <row r="83" spans="1:20" x14ac:dyDescent="0.35">
      <c r="A83" s="5">
        <v>70</v>
      </c>
      <c r="M83" s="9" t="e">
        <f>_xlfn.XLOOKUP($B83,Results!$A$11:$A$197,Results!$L$11:$L$197,,0)</f>
        <v>#N/A</v>
      </c>
      <c r="T83" s="5" t="str">
        <f t="shared" si="14"/>
        <v/>
      </c>
    </row>
    <row r="84" spans="1:20" x14ac:dyDescent="0.35">
      <c r="A84" s="5">
        <v>71</v>
      </c>
      <c r="M84" s="9" t="e">
        <f>_xlfn.XLOOKUP($B84,Results!$A$11:$A$197,Results!$L$11:$L$197,,0)</f>
        <v>#N/A</v>
      </c>
      <c r="T84" s="5" t="str">
        <f t="shared" si="14"/>
        <v/>
      </c>
    </row>
    <row r="85" spans="1:20" x14ac:dyDescent="0.35">
      <c r="A85" s="5">
        <v>72</v>
      </c>
      <c r="M85" s="9" t="e">
        <f>_xlfn.XLOOKUP($B85,Results!$A$11:$A$197,Results!$L$11:$L$197,,0)</f>
        <v>#N/A</v>
      </c>
      <c r="T85" s="5" t="str">
        <f t="shared" si="14"/>
        <v/>
      </c>
    </row>
    <row r="86" spans="1:20" x14ac:dyDescent="0.35">
      <c r="A86" s="5">
        <v>73</v>
      </c>
      <c r="M86" s="9" t="e">
        <f>_xlfn.XLOOKUP($B86,Results!$A$11:$A$197,Results!$L$11:$L$197,,0)</f>
        <v>#N/A</v>
      </c>
      <c r="T86" s="5" t="str">
        <f t="shared" si="14"/>
        <v/>
      </c>
    </row>
    <row r="87" spans="1:20" x14ac:dyDescent="0.35">
      <c r="A87" s="5">
        <v>74</v>
      </c>
      <c r="M87" s="9" t="e">
        <f>_xlfn.XLOOKUP($B87,Results!$A$11:$A$197,Results!$L$11:$L$197,,0)</f>
        <v>#N/A</v>
      </c>
      <c r="T87" s="5" t="str">
        <f t="shared" si="14"/>
        <v/>
      </c>
    </row>
    <row r="88" spans="1:20" x14ac:dyDescent="0.35">
      <c r="A88" s="5">
        <v>75</v>
      </c>
      <c r="M88" s="9" t="e">
        <f>_xlfn.XLOOKUP($B88,Results!$A$11:$A$197,Results!$L$11:$L$197,,0)</f>
        <v>#N/A</v>
      </c>
      <c r="T88" s="5" t="str">
        <f t="shared" si="14"/>
        <v/>
      </c>
    </row>
    <row r="89" spans="1:20" x14ac:dyDescent="0.35">
      <c r="A89" s="5">
        <v>76</v>
      </c>
      <c r="M89" s="9" t="e">
        <f>_xlfn.XLOOKUP($B89,Results!$A$11:$A$197,Results!$L$11:$L$197,,0)</f>
        <v>#N/A</v>
      </c>
      <c r="T89" s="5" t="str">
        <f t="shared" si="14"/>
        <v/>
      </c>
    </row>
    <row r="90" spans="1:20" x14ac:dyDescent="0.35">
      <c r="A90" s="5">
        <v>77</v>
      </c>
      <c r="M90" s="9" t="e">
        <f>_xlfn.XLOOKUP($B90,Results!$A$11:$A$197,Results!$L$11:$L$197,,0)</f>
        <v>#N/A</v>
      </c>
      <c r="T90" s="5" t="str">
        <f t="shared" si="14"/>
        <v/>
      </c>
    </row>
    <row r="91" spans="1:20" x14ac:dyDescent="0.35">
      <c r="A91" s="5">
        <v>78</v>
      </c>
      <c r="M91" s="9" t="e">
        <f>_xlfn.XLOOKUP($B91,Results!$A$11:$A$197,Results!$L$11:$L$197,,0)</f>
        <v>#N/A</v>
      </c>
      <c r="T91" s="5" t="str">
        <f t="shared" si="14"/>
        <v/>
      </c>
    </row>
    <row r="92" spans="1:20" x14ac:dyDescent="0.35">
      <c r="A92" s="5">
        <v>79</v>
      </c>
      <c r="M92" s="9" t="e">
        <f>_xlfn.XLOOKUP($B92,Results!$A$11:$A$197,Results!$L$11:$L$197,,0)</f>
        <v>#N/A</v>
      </c>
      <c r="T92" s="5" t="str">
        <f t="shared" si="14"/>
        <v/>
      </c>
    </row>
    <row r="93" spans="1:20" x14ac:dyDescent="0.35">
      <c r="A93" s="5">
        <v>80</v>
      </c>
      <c r="M93" s="9" t="e">
        <f>_xlfn.XLOOKUP($B93,Results!$A$11:$A$197,Results!$L$11:$L$197,,0)</f>
        <v>#N/A</v>
      </c>
      <c r="T93" s="5" t="str">
        <f t="shared" si="14"/>
        <v/>
      </c>
    </row>
    <row r="94" spans="1:20" x14ac:dyDescent="0.35">
      <c r="A94" s="5">
        <v>81</v>
      </c>
      <c r="M94" s="9" t="e">
        <f>_xlfn.XLOOKUP($B94,Results!$A$11:$A$197,Results!$L$11:$L$197,,0)</f>
        <v>#N/A</v>
      </c>
      <c r="T94" s="5" t="str">
        <f t="shared" si="14"/>
        <v/>
      </c>
    </row>
    <row r="95" spans="1:20" x14ac:dyDescent="0.35">
      <c r="A95" s="5">
        <v>82</v>
      </c>
      <c r="M95" s="9" t="e">
        <f>_xlfn.XLOOKUP($B95,Results!$A$11:$A$197,Results!$L$11:$L$197,,0)</f>
        <v>#N/A</v>
      </c>
      <c r="T95" s="5" t="str">
        <f t="shared" si="14"/>
        <v/>
      </c>
    </row>
    <row r="96" spans="1:20" x14ac:dyDescent="0.35">
      <c r="A96" s="5">
        <v>83</v>
      </c>
      <c r="M96" s="9" t="e">
        <f>_xlfn.XLOOKUP($B96,Results!$A$11:$A$197,Results!$L$11:$L$197,,0)</f>
        <v>#N/A</v>
      </c>
      <c r="T96" s="5" t="str">
        <f t="shared" si="14"/>
        <v/>
      </c>
    </row>
    <row r="97" spans="1:20" x14ac:dyDescent="0.35">
      <c r="A97" s="5">
        <v>84</v>
      </c>
      <c r="M97" s="9" t="e">
        <f>_xlfn.XLOOKUP($B97,Results!$A$11:$A$197,Results!$L$11:$L$197,,0)</f>
        <v>#N/A</v>
      </c>
      <c r="T97" s="5" t="str">
        <f t="shared" si="14"/>
        <v/>
      </c>
    </row>
    <row r="98" spans="1:20" x14ac:dyDescent="0.35">
      <c r="A98" s="5">
        <v>85</v>
      </c>
      <c r="M98" s="9" t="e">
        <f>_xlfn.XLOOKUP($B98,Results!$A$11:$A$197,Results!$L$11:$L$197,,0)</f>
        <v>#N/A</v>
      </c>
      <c r="T98" s="5" t="str">
        <f t="shared" si="14"/>
        <v/>
      </c>
    </row>
    <row r="99" spans="1:20" x14ac:dyDescent="0.35">
      <c r="A99" s="5">
        <v>86</v>
      </c>
      <c r="M99" s="9" t="e">
        <f>_xlfn.XLOOKUP($B99,Results!$A$11:$A$197,Results!$L$11:$L$197,,0)</f>
        <v>#N/A</v>
      </c>
      <c r="T99" s="5" t="str">
        <f t="shared" si="14"/>
        <v/>
      </c>
    </row>
    <row r="100" spans="1:20" x14ac:dyDescent="0.35">
      <c r="A100" s="5">
        <v>87</v>
      </c>
      <c r="M100" s="9" t="e">
        <f>_xlfn.XLOOKUP($B100,Results!$A$11:$A$197,Results!$L$11:$L$197,,0)</f>
        <v>#N/A</v>
      </c>
      <c r="T100" s="5" t="str">
        <f t="shared" si="14"/>
        <v/>
      </c>
    </row>
    <row r="101" spans="1:20" x14ac:dyDescent="0.35">
      <c r="A101" s="5">
        <v>88</v>
      </c>
      <c r="M101" s="9" t="e">
        <f>_xlfn.XLOOKUP($B101,Results!$A$11:$A$197,Results!$L$11:$L$197,,0)</f>
        <v>#N/A</v>
      </c>
      <c r="T101" s="5" t="str">
        <f t="shared" si="14"/>
        <v/>
      </c>
    </row>
    <row r="102" spans="1:20" x14ac:dyDescent="0.35">
      <c r="A102" s="5">
        <v>89</v>
      </c>
      <c r="M102" s="9" t="e">
        <f>_xlfn.XLOOKUP($B102,Results!$A$11:$A$197,Results!$L$11:$L$197,,0)</f>
        <v>#N/A</v>
      </c>
      <c r="T102" s="5" t="str">
        <f t="shared" si="14"/>
        <v/>
      </c>
    </row>
    <row r="103" spans="1:20" x14ac:dyDescent="0.35">
      <c r="A103" s="5">
        <v>90</v>
      </c>
      <c r="M103" s="9" t="e">
        <f>_xlfn.XLOOKUP($B103,Results!$A$11:$A$197,Results!$L$11:$L$197,,0)</f>
        <v>#N/A</v>
      </c>
      <c r="T103" s="5" t="str">
        <f t="shared" si="14"/>
        <v/>
      </c>
    </row>
    <row r="104" spans="1:20" x14ac:dyDescent="0.35">
      <c r="A104" s="5">
        <v>91</v>
      </c>
      <c r="M104" s="9" t="e">
        <f>_xlfn.XLOOKUP($B104,Results!$A$11:$A$197,Results!$L$11:$L$197,,0)</f>
        <v>#N/A</v>
      </c>
      <c r="T104" s="5" t="str">
        <f t="shared" si="14"/>
        <v/>
      </c>
    </row>
    <row r="105" spans="1:20" x14ac:dyDescent="0.35">
      <c r="A105" s="5">
        <v>92</v>
      </c>
      <c r="M105" s="9" t="e">
        <f>_xlfn.XLOOKUP($B105,Results!$A$11:$A$197,Results!$L$11:$L$197,,0)</f>
        <v>#N/A</v>
      </c>
      <c r="T105" s="5" t="str">
        <f t="shared" si="14"/>
        <v/>
      </c>
    </row>
    <row r="106" spans="1:20" x14ac:dyDescent="0.35">
      <c r="A106" s="5">
        <v>93</v>
      </c>
      <c r="M106" s="9" t="e">
        <f>_xlfn.XLOOKUP($B106,Results!$A$11:$A$197,Results!$L$11:$L$197,,0)</f>
        <v>#N/A</v>
      </c>
      <c r="T106" s="5" t="str">
        <f t="shared" si="14"/>
        <v/>
      </c>
    </row>
    <row r="107" spans="1:20" x14ac:dyDescent="0.35">
      <c r="A107" s="5">
        <v>94</v>
      </c>
      <c r="M107" s="9" t="e">
        <f>_xlfn.XLOOKUP($B107,Results!$A$11:$A$197,Results!$L$11:$L$197,,0)</f>
        <v>#N/A</v>
      </c>
      <c r="T107" s="5" t="str">
        <f t="shared" si="14"/>
        <v/>
      </c>
    </row>
    <row r="108" spans="1:20" x14ac:dyDescent="0.35">
      <c r="A108" s="5">
        <v>95</v>
      </c>
      <c r="M108" s="9" t="e">
        <f>_xlfn.XLOOKUP($B108,Results!$A$11:$A$197,Results!$L$11:$L$197,,0)</f>
        <v>#N/A</v>
      </c>
      <c r="T108" s="5" t="str">
        <f t="shared" si="14"/>
        <v/>
      </c>
    </row>
    <row r="109" spans="1:20" x14ac:dyDescent="0.35">
      <c r="A109" s="5">
        <v>96</v>
      </c>
      <c r="M109" s="9" t="e">
        <f>_xlfn.XLOOKUP($B109,Results!$A$11:$A$197,Results!$L$11:$L$197,,0)</f>
        <v>#N/A</v>
      </c>
      <c r="T109" s="5" t="str">
        <f t="shared" si="14"/>
        <v/>
      </c>
    </row>
    <row r="110" spans="1:20" x14ac:dyDescent="0.35">
      <c r="A110" s="5">
        <v>97</v>
      </c>
      <c r="M110" s="9" t="e">
        <f>_xlfn.XLOOKUP($B110,Results!$A$11:$A$197,Results!$L$11:$L$197,,0)</f>
        <v>#N/A</v>
      </c>
      <c r="T110" s="5" t="str">
        <f t="shared" si="14"/>
        <v/>
      </c>
    </row>
    <row r="111" spans="1:20" x14ac:dyDescent="0.35">
      <c r="A111" s="5">
        <v>98</v>
      </c>
      <c r="M111" s="9" t="e">
        <f>_xlfn.XLOOKUP($B111,Results!$A$11:$A$197,Results!$L$11:$L$197,,0)</f>
        <v>#N/A</v>
      </c>
      <c r="T111" s="5" t="str">
        <f t="shared" si="14"/>
        <v/>
      </c>
    </row>
    <row r="112" spans="1:20" x14ac:dyDescent="0.35">
      <c r="A112" s="5">
        <v>99</v>
      </c>
      <c r="M112" s="9" t="e">
        <f>_xlfn.XLOOKUP($B112,Results!$A$11:$A$197,Results!$L$11:$L$197,,0)</f>
        <v>#N/A</v>
      </c>
      <c r="T112" s="5" t="str">
        <f t="shared" si="14"/>
        <v/>
      </c>
    </row>
    <row r="113" spans="1:20" x14ac:dyDescent="0.35">
      <c r="A113" s="5">
        <v>100</v>
      </c>
      <c r="M113" s="9" t="e">
        <f>_xlfn.XLOOKUP($B113,Results!$A$11:$A$197,Results!$L$11:$L$197,,0)</f>
        <v>#N/A</v>
      </c>
      <c r="T113" s="5" t="str">
        <f t="shared" si="14"/>
        <v/>
      </c>
    </row>
    <row r="114" spans="1:20" x14ac:dyDescent="0.35">
      <c r="A114" s="5">
        <v>101</v>
      </c>
      <c r="M114" s="9" t="e">
        <f>_xlfn.XLOOKUP($B114,Results!$A$11:$A$197,Results!$L$11:$L$197,,0)</f>
        <v>#N/A</v>
      </c>
      <c r="T114" s="5" t="str">
        <f t="shared" si="14"/>
        <v/>
      </c>
    </row>
    <row r="115" spans="1:20" x14ac:dyDescent="0.35">
      <c r="A115" s="5">
        <v>102</v>
      </c>
      <c r="M115" s="9" t="e">
        <f>_xlfn.XLOOKUP($B115,Results!$A$11:$A$197,Results!$L$11:$L$197,,0)</f>
        <v>#N/A</v>
      </c>
      <c r="T115" s="5" t="str">
        <f t="shared" si="14"/>
        <v/>
      </c>
    </row>
    <row r="116" spans="1:20" x14ac:dyDescent="0.35">
      <c r="A116" s="5">
        <v>103</v>
      </c>
      <c r="M116" s="9" t="e">
        <f>_xlfn.XLOOKUP($B116,Results!$A$11:$A$197,Results!$L$11:$L$197,,0)</f>
        <v>#N/A</v>
      </c>
      <c r="T116" s="5" t="str">
        <f t="shared" si="14"/>
        <v/>
      </c>
    </row>
    <row r="117" spans="1:20" x14ac:dyDescent="0.35">
      <c r="A117" s="5">
        <v>104</v>
      </c>
      <c r="M117" s="9" t="e">
        <f>_xlfn.XLOOKUP($B117,Results!$A$11:$A$197,Results!$L$11:$L$197,,0)</f>
        <v>#N/A</v>
      </c>
      <c r="T117" s="5" t="str">
        <f t="shared" si="14"/>
        <v/>
      </c>
    </row>
    <row r="118" spans="1:20" x14ac:dyDescent="0.35">
      <c r="A118" s="5">
        <v>105</v>
      </c>
      <c r="M118" s="9" t="e">
        <f>_xlfn.XLOOKUP($B118,Results!$A$11:$A$197,Results!$L$11:$L$197,,0)</f>
        <v>#N/A</v>
      </c>
      <c r="T118" s="5" t="str">
        <f t="shared" si="14"/>
        <v/>
      </c>
    </row>
    <row r="119" spans="1:20" x14ac:dyDescent="0.35">
      <c r="A119" s="5">
        <v>106</v>
      </c>
      <c r="M119" s="9" t="e">
        <f>_xlfn.XLOOKUP($B119,Results!$A$11:$A$197,Results!$L$11:$L$197,,0)</f>
        <v>#N/A</v>
      </c>
      <c r="T119" s="5" t="str">
        <f t="shared" si="14"/>
        <v/>
      </c>
    </row>
    <row r="120" spans="1:20" x14ac:dyDescent="0.35">
      <c r="A120" s="5">
        <v>107</v>
      </c>
      <c r="M120" s="9" t="e">
        <f>_xlfn.XLOOKUP($B120,Results!$A$11:$A$197,Results!$L$11:$L$197,,0)</f>
        <v>#N/A</v>
      </c>
      <c r="T120" s="5" t="str">
        <f t="shared" si="14"/>
        <v/>
      </c>
    </row>
    <row r="121" spans="1:20" x14ac:dyDescent="0.35">
      <c r="A121" s="5">
        <v>108</v>
      </c>
      <c r="M121" s="9" t="e">
        <f>_xlfn.XLOOKUP($B121,Results!$A$11:$A$197,Results!$L$11:$L$197,,0)</f>
        <v>#N/A</v>
      </c>
      <c r="T121" s="5" t="str">
        <f t="shared" si="14"/>
        <v/>
      </c>
    </row>
    <row r="122" spans="1:20" x14ac:dyDescent="0.35">
      <c r="A122" s="5">
        <v>109</v>
      </c>
      <c r="M122" s="9" t="e">
        <f>_xlfn.XLOOKUP($B122,Results!$A$11:$A$197,Results!$L$11:$L$197,,0)</f>
        <v>#N/A</v>
      </c>
      <c r="T122" s="5" t="str">
        <f t="shared" si="14"/>
        <v/>
      </c>
    </row>
    <row r="123" spans="1:20" x14ac:dyDescent="0.35">
      <c r="A123" s="5">
        <v>110</v>
      </c>
      <c r="M123" s="9" t="e">
        <f>_xlfn.XLOOKUP($B123,Results!$A$11:$A$197,Results!$L$11:$L$197,,0)</f>
        <v>#N/A</v>
      </c>
      <c r="T123" s="5" t="str">
        <f t="shared" si="14"/>
        <v/>
      </c>
    </row>
    <row r="124" spans="1:20" x14ac:dyDescent="0.35">
      <c r="A124" s="5">
        <v>111</v>
      </c>
      <c r="M124" s="9" t="e">
        <f>_xlfn.XLOOKUP($B124,Results!$A$11:$A$197,Results!$L$11:$L$197,,0)</f>
        <v>#N/A</v>
      </c>
      <c r="T124" s="5" t="str">
        <f t="shared" si="14"/>
        <v/>
      </c>
    </row>
    <row r="125" spans="1:20" x14ac:dyDescent="0.35">
      <c r="A125" s="5">
        <v>112</v>
      </c>
      <c r="M125" s="9" t="e">
        <f>_xlfn.XLOOKUP($B125,Results!$A$11:$A$197,Results!$L$11:$L$197,,0)</f>
        <v>#N/A</v>
      </c>
      <c r="T125" s="5" t="str">
        <f t="shared" si="14"/>
        <v/>
      </c>
    </row>
    <row r="126" spans="1:20" x14ac:dyDescent="0.35">
      <c r="A126" s="5">
        <v>113</v>
      </c>
      <c r="M126" s="9" t="e">
        <f>_xlfn.XLOOKUP($B126,Results!$A$11:$A$197,Results!$L$11:$L$197,,0)</f>
        <v>#N/A</v>
      </c>
      <c r="T126" s="5" t="str">
        <f t="shared" si="14"/>
        <v/>
      </c>
    </row>
    <row r="127" spans="1:20" x14ac:dyDescent="0.35">
      <c r="A127" s="5">
        <v>114</v>
      </c>
      <c r="M127" s="9" t="e">
        <f>_xlfn.XLOOKUP($B127,Results!$A$11:$A$197,Results!$L$11:$L$197,,0)</f>
        <v>#N/A</v>
      </c>
      <c r="T127" s="5" t="str">
        <f t="shared" si="14"/>
        <v/>
      </c>
    </row>
    <row r="128" spans="1:20" x14ac:dyDescent="0.35">
      <c r="A128" s="5">
        <v>115</v>
      </c>
      <c r="M128" s="9" t="e">
        <f>_xlfn.XLOOKUP($B128,Results!$A$11:$A$197,Results!$L$11:$L$197,,0)</f>
        <v>#N/A</v>
      </c>
      <c r="T128" s="5" t="str">
        <f t="shared" si="14"/>
        <v/>
      </c>
    </row>
    <row r="129" spans="1:20" x14ac:dyDescent="0.35">
      <c r="A129" s="5">
        <v>116</v>
      </c>
      <c r="M129" s="9" t="e">
        <f>_xlfn.XLOOKUP($B129,Results!$A$11:$A$197,Results!$L$11:$L$197,,0)</f>
        <v>#N/A</v>
      </c>
      <c r="T129" s="5" t="str">
        <f t="shared" si="14"/>
        <v/>
      </c>
    </row>
    <row r="130" spans="1:20" x14ac:dyDescent="0.35">
      <c r="A130" s="5">
        <v>117</v>
      </c>
      <c r="M130" s="9" t="e">
        <f>_xlfn.XLOOKUP($B130,Results!$A$11:$A$197,Results!$L$11:$L$197,,0)</f>
        <v>#N/A</v>
      </c>
      <c r="T130" s="5" t="str">
        <f t="shared" si="14"/>
        <v/>
      </c>
    </row>
    <row r="131" spans="1:20" x14ac:dyDescent="0.35">
      <c r="A131" s="5">
        <v>118</v>
      </c>
      <c r="M131" s="9" t="e">
        <f>_xlfn.XLOOKUP($B131,Results!$A$11:$A$197,Results!$L$11:$L$197,,0)</f>
        <v>#N/A</v>
      </c>
      <c r="T131" s="5" t="str">
        <f t="shared" si="14"/>
        <v/>
      </c>
    </row>
    <row r="132" spans="1:20" x14ac:dyDescent="0.35">
      <c r="A132" s="5">
        <v>119</v>
      </c>
      <c r="M132" s="9" t="e">
        <f>_xlfn.XLOOKUP($B132,Results!$A$11:$A$197,Results!$L$11:$L$197,,0)</f>
        <v>#N/A</v>
      </c>
      <c r="T132" s="5" t="str">
        <f t="shared" si="14"/>
        <v/>
      </c>
    </row>
    <row r="133" spans="1:20" x14ac:dyDescent="0.35">
      <c r="A133" s="5">
        <v>120</v>
      </c>
      <c r="M133" s="9" t="e">
        <f>_xlfn.XLOOKUP($B133,Results!$A$11:$A$197,Results!$L$11:$L$197,,0)</f>
        <v>#N/A</v>
      </c>
      <c r="T133" s="5" t="str">
        <f t="shared" si="14"/>
        <v/>
      </c>
    </row>
    <row r="134" spans="1:20" x14ac:dyDescent="0.35">
      <c r="A134" s="5">
        <v>121</v>
      </c>
      <c r="M134" s="9" t="e">
        <f>_xlfn.XLOOKUP($B134,Results!$A$11:$A$197,Results!$L$11:$L$197,,0)</f>
        <v>#N/A</v>
      </c>
      <c r="T134" s="5" t="str">
        <f t="shared" si="14"/>
        <v/>
      </c>
    </row>
    <row r="135" spans="1:20" x14ac:dyDescent="0.35">
      <c r="A135" s="5">
        <v>122</v>
      </c>
      <c r="M135" s="9" t="e">
        <f>_xlfn.XLOOKUP($B135,Results!$A$11:$A$197,Results!$L$11:$L$197,,0)</f>
        <v>#N/A</v>
      </c>
    </row>
    <row r="136" spans="1:20" x14ac:dyDescent="0.35">
      <c r="A136" s="5">
        <v>123</v>
      </c>
      <c r="M136" s="9" t="e">
        <f>_xlfn.XLOOKUP($B136,Results!$A$11:$A$197,Results!$L$11:$L$197,,0)</f>
        <v>#N/A</v>
      </c>
    </row>
    <row r="137" spans="1:20" x14ac:dyDescent="0.35">
      <c r="A137" s="5">
        <v>124</v>
      </c>
      <c r="M137" s="9" t="e">
        <f>_xlfn.XLOOKUP($B137,Results!$A$11:$A$197,Results!$L$11:$L$197,,0)</f>
        <v>#N/A</v>
      </c>
    </row>
    <row r="138" spans="1:20" x14ac:dyDescent="0.35">
      <c r="A138" s="5">
        <v>125</v>
      </c>
      <c r="M138" s="9" t="e">
        <f>_xlfn.XLOOKUP($B138,Results!$A$11:$A$197,Results!$L$11:$L$197,,0)</f>
        <v>#N/A</v>
      </c>
    </row>
    <row r="139" spans="1:20" x14ac:dyDescent="0.35">
      <c r="A139" s="5">
        <v>126</v>
      </c>
      <c r="M139" s="9" t="e">
        <f>_xlfn.XLOOKUP($B139,Results!$A$11:$A$197,Results!$L$11:$L$197,,0)</f>
        <v>#N/A</v>
      </c>
    </row>
    <row r="140" spans="1:20" x14ac:dyDescent="0.35">
      <c r="A140" s="5">
        <v>127</v>
      </c>
      <c r="M140" s="9" t="e">
        <f>_xlfn.XLOOKUP($B140,Results!$A$11:$A$197,Results!$L$11:$L$197,,0)</f>
        <v>#N/A</v>
      </c>
    </row>
    <row r="141" spans="1:20" x14ac:dyDescent="0.35">
      <c r="A141" s="5">
        <v>128</v>
      </c>
      <c r="M141" s="9" t="e">
        <f>_xlfn.XLOOKUP($B141,Results!$A$11:$A$197,Results!$L$11:$L$197,,0)</f>
        <v>#N/A</v>
      </c>
    </row>
    <row r="142" spans="1:20" x14ac:dyDescent="0.35">
      <c r="A142" s="5">
        <v>129</v>
      </c>
      <c r="M142" s="9" t="e">
        <f>_xlfn.XLOOKUP($B142,Results!$A$11:$A$197,Results!$L$11:$L$197,,0)</f>
        <v>#N/A</v>
      </c>
    </row>
    <row r="143" spans="1:20" x14ac:dyDescent="0.35">
      <c r="A143" s="5">
        <v>130</v>
      </c>
      <c r="M143" s="9" t="e">
        <f>_xlfn.XLOOKUP($B143,Results!$A$11:$A$197,Results!$L$11:$L$197,,0)</f>
        <v>#N/A</v>
      </c>
    </row>
    <row r="144" spans="1:20" x14ac:dyDescent="0.35">
      <c r="A144" s="5">
        <v>131</v>
      </c>
      <c r="M144" s="9" t="e">
        <f>_xlfn.XLOOKUP($B144,Results!$A$11:$A$197,Results!$L$11:$L$197,,0)</f>
        <v>#N/A</v>
      </c>
    </row>
    <row r="145" spans="1:13" x14ac:dyDescent="0.35">
      <c r="A145" s="5">
        <v>132</v>
      </c>
      <c r="M145" s="9" t="e">
        <f>_xlfn.XLOOKUP($B145,Results!$A$11:$A$197,Results!$L$11:$L$197,,0)</f>
        <v>#N/A</v>
      </c>
    </row>
    <row r="146" spans="1:13" x14ac:dyDescent="0.35">
      <c r="A146" s="5">
        <v>133</v>
      </c>
      <c r="M146" s="9" t="e">
        <f>_xlfn.XLOOKUP($B146,Results!$A$11:$A$197,Results!$L$11:$L$197,,0)</f>
        <v>#N/A</v>
      </c>
    </row>
    <row r="147" spans="1:13" x14ac:dyDescent="0.35">
      <c r="A147" s="5">
        <v>134</v>
      </c>
      <c r="M147" s="9" t="e">
        <f>_xlfn.XLOOKUP($B147,Results!$A$11:$A$197,Results!$L$11:$L$197,,0)</f>
        <v>#N/A</v>
      </c>
    </row>
    <row r="148" spans="1:13" x14ac:dyDescent="0.35">
      <c r="A148" s="5">
        <v>135</v>
      </c>
      <c r="M148" s="9" t="e">
        <f>_xlfn.XLOOKUP($B148,Results!$A$11:$A$197,Results!$L$11:$L$197,,0)</f>
        <v>#N/A</v>
      </c>
    </row>
    <row r="149" spans="1:13" x14ac:dyDescent="0.35">
      <c r="A149" s="5">
        <v>136</v>
      </c>
      <c r="M149" s="9" t="e">
        <f>_xlfn.XLOOKUP($B149,Results!$A$11:$A$197,Results!$L$11:$L$197,,0)</f>
        <v>#N/A</v>
      </c>
    </row>
    <row r="150" spans="1:13" x14ac:dyDescent="0.35">
      <c r="A150" s="5">
        <v>137</v>
      </c>
      <c r="M150" s="9" t="e">
        <f>_xlfn.XLOOKUP($B150,Results!$A$11:$A$197,Results!$L$11:$L$197,,0)</f>
        <v>#N/A</v>
      </c>
    </row>
    <row r="151" spans="1:13" x14ac:dyDescent="0.35">
      <c r="A151" s="5">
        <v>138</v>
      </c>
      <c r="M151" s="9" t="e">
        <f>_xlfn.XLOOKUP($B151,Results!$A$11:$A$197,Results!$L$11:$L$197,,0)</f>
        <v>#N/A</v>
      </c>
    </row>
    <row r="152" spans="1:13" x14ac:dyDescent="0.35">
      <c r="A152" s="5">
        <v>139</v>
      </c>
      <c r="M152" s="9" t="e">
        <f>_xlfn.XLOOKUP($B152,Results!$A$11:$A$197,Results!$L$11:$L$197,,0)</f>
        <v>#N/A</v>
      </c>
    </row>
    <row r="153" spans="1:13" x14ac:dyDescent="0.35">
      <c r="A153" s="5">
        <v>140</v>
      </c>
      <c r="M153" s="9" t="e">
        <f>_xlfn.XLOOKUP($B153,Results!$A$11:$A$197,Results!$L$11:$L$197,,0)</f>
        <v>#N/A</v>
      </c>
    </row>
    <row r="154" spans="1:13" x14ac:dyDescent="0.35">
      <c r="A154" s="5">
        <v>141</v>
      </c>
      <c r="M154" s="9" t="e">
        <f>_xlfn.XLOOKUP($B154,Results!$A$11:$A$197,Results!$L$11:$L$197,,0)</f>
        <v>#N/A</v>
      </c>
    </row>
    <row r="155" spans="1:13" x14ac:dyDescent="0.35">
      <c r="A155" s="5">
        <v>142</v>
      </c>
      <c r="M155" s="9" t="e">
        <f>_xlfn.XLOOKUP($B155,Results!$A$11:$A$197,Results!$L$11:$L$197,,0)</f>
        <v>#N/A</v>
      </c>
    </row>
    <row r="156" spans="1:13" x14ac:dyDescent="0.35">
      <c r="A156" s="5">
        <v>143</v>
      </c>
      <c r="M156" s="9" t="e">
        <f>_xlfn.XLOOKUP($B156,Results!$A$11:$A$197,Results!$L$11:$L$197,,0)</f>
        <v>#N/A</v>
      </c>
    </row>
    <row r="157" spans="1:13" x14ac:dyDescent="0.35">
      <c r="A157" s="5">
        <v>144</v>
      </c>
      <c r="M157" s="9" t="e">
        <f>_xlfn.XLOOKUP($B157,Results!$A$11:$A$197,Results!$L$11:$L$197,,0)</f>
        <v>#N/A</v>
      </c>
    </row>
    <row r="158" spans="1:13" x14ac:dyDescent="0.35">
      <c r="A158" s="5">
        <v>145</v>
      </c>
      <c r="M158" s="9" t="e">
        <f>_xlfn.XLOOKUP($B158,Results!$A$11:$A$197,Results!$L$11:$L$197,,0)</f>
        <v>#N/A</v>
      </c>
    </row>
    <row r="159" spans="1:13" x14ac:dyDescent="0.35">
      <c r="A159" s="5">
        <v>146</v>
      </c>
      <c r="M159" s="9" t="e">
        <f>_xlfn.XLOOKUP($B159,Results!$A$11:$A$197,Results!$L$11:$L$197,,0)</f>
        <v>#N/A</v>
      </c>
    </row>
    <row r="160" spans="1:13" x14ac:dyDescent="0.35">
      <c r="A160" s="5">
        <v>147</v>
      </c>
      <c r="M160" s="9" t="e">
        <f>_xlfn.XLOOKUP($B160,Results!$A$11:$A$197,Results!$L$11:$L$197,,0)</f>
        <v>#N/A</v>
      </c>
    </row>
    <row r="161" spans="1:13" x14ac:dyDescent="0.35">
      <c r="A161" s="5">
        <v>148</v>
      </c>
      <c r="M161" s="9" t="e">
        <f>_xlfn.XLOOKUP($B161,Results!$A$11:$A$197,Results!$L$11:$L$197,,0)</f>
        <v>#N/A</v>
      </c>
    </row>
    <row r="162" spans="1:13" x14ac:dyDescent="0.35">
      <c r="A162" s="5">
        <v>149</v>
      </c>
      <c r="M162" s="9" t="e">
        <f>_xlfn.XLOOKUP($B162,Results!$A$11:$A$197,Results!$L$11:$L$197,,0)</f>
        <v>#N/A</v>
      </c>
    </row>
    <row r="163" spans="1:13" x14ac:dyDescent="0.35">
      <c r="A163" s="5">
        <v>150</v>
      </c>
      <c r="M163" s="9" t="e">
        <f>_xlfn.XLOOKUP($B163,Results!$A$11:$A$197,Results!$L$11:$L$197,,0)</f>
        <v>#N/A</v>
      </c>
    </row>
    <row r="164" spans="1:13" x14ac:dyDescent="0.35">
      <c r="A164" s="5">
        <v>151</v>
      </c>
      <c r="M164" s="9" t="e">
        <f>_xlfn.XLOOKUP($B164,Results!$A$11:$A$197,Results!$L$11:$L$197,,0)</f>
        <v>#N/A</v>
      </c>
    </row>
    <row r="165" spans="1:13" x14ac:dyDescent="0.35">
      <c r="A165" s="5">
        <v>152</v>
      </c>
      <c r="M165" s="9" t="e">
        <f>_xlfn.XLOOKUP($B165,Results!$A$11:$A$197,Results!$L$11:$L$197,,0)</f>
        <v>#N/A</v>
      </c>
    </row>
    <row r="166" spans="1:13" x14ac:dyDescent="0.35">
      <c r="A166" s="5">
        <v>153</v>
      </c>
      <c r="M166" s="9" t="e">
        <f>_xlfn.XLOOKUP($B166,Results!$A$11:$A$197,Results!$L$11:$L$197,,0)</f>
        <v>#N/A</v>
      </c>
    </row>
    <row r="167" spans="1:13" x14ac:dyDescent="0.35">
      <c r="A167" s="5">
        <v>154</v>
      </c>
      <c r="M167" s="9" t="e">
        <f>_xlfn.XLOOKUP($B167,Results!$A$11:$A$197,Results!$L$11:$L$197,,0)</f>
        <v>#N/A</v>
      </c>
    </row>
    <row r="168" spans="1:13" x14ac:dyDescent="0.35">
      <c r="A168" s="5">
        <v>155</v>
      </c>
      <c r="M168" s="9" t="e">
        <f>_xlfn.XLOOKUP($B168,Results!$A$11:$A$197,Results!$L$11:$L$197,,0)</f>
        <v>#N/A</v>
      </c>
    </row>
    <row r="169" spans="1:13" x14ac:dyDescent="0.35">
      <c r="A169" s="5">
        <v>156</v>
      </c>
      <c r="M169" s="9" t="e">
        <f>_xlfn.XLOOKUP($B169,Results!$A$11:$A$197,Results!$L$11:$L$197,,0)</f>
        <v>#N/A</v>
      </c>
    </row>
    <row r="170" spans="1:13" x14ac:dyDescent="0.35">
      <c r="A170" s="5">
        <v>157</v>
      </c>
      <c r="M170" s="9" t="e">
        <f>_xlfn.XLOOKUP($B170,Results!$A$11:$A$197,Results!$L$11:$L$197,,0)</f>
        <v>#N/A</v>
      </c>
    </row>
    <row r="171" spans="1:13" x14ac:dyDescent="0.35">
      <c r="A171" s="5">
        <v>158</v>
      </c>
      <c r="M171" s="9" t="e">
        <f>_xlfn.XLOOKUP($B171,Results!$A$11:$A$197,Results!$L$11:$L$197,,0)</f>
        <v>#N/A</v>
      </c>
    </row>
    <row r="172" spans="1:13" x14ac:dyDescent="0.35">
      <c r="A172" s="5">
        <v>159</v>
      </c>
      <c r="M172" s="9" t="e">
        <f>_xlfn.XLOOKUP($B172,Results!$A$11:$A$197,Results!$L$11:$L$197,,0)</f>
        <v>#N/A</v>
      </c>
    </row>
    <row r="173" spans="1:13" x14ac:dyDescent="0.35">
      <c r="A173" s="5">
        <v>160</v>
      </c>
      <c r="M173" s="9" t="e">
        <f>_xlfn.XLOOKUP($B173,Results!$A$11:$A$197,Results!$L$11:$L$197,,0)</f>
        <v>#N/A</v>
      </c>
    </row>
    <row r="174" spans="1:13" x14ac:dyDescent="0.35">
      <c r="A174" s="5">
        <v>161</v>
      </c>
      <c r="M174" s="9" t="e">
        <f>_xlfn.XLOOKUP($B174,Results!$A$11:$A$197,Results!$L$11:$L$197,,0)</f>
        <v>#N/A</v>
      </c>
    </row>
    <row r="175" spans="1:13" x14ac:dyDescent="0.35">
      <c r="A175" s="5">
        <v>162</v>
      </c>
      <c r="M175" s="9" t="e">
        <f>_xlfn.XLOOKUP($B175,Results!$A$11:$A$197,Results!$L$11:$L$197,,0)</f>
        <v>#N/A</v>
      </c>
    </row>
    <row r="176" spans="1:13" x14ac:dyDescent="0.35">
      <c r="A176" s="5">
        <v>163</v>
      </c>
      <c r="M176" s="9" t="e">
        <f>_xlfn.XLOOKUP($B176,Results!$A$11:$A$197,Results!$L$11:$L$197,,0)</f>
        <v>#N/A</v>
      </c>
    </row>
    <row r="177" spans="1:13" x14ac:dyDescent="0.35">
      <c r="A177" s="5">
        <v>164</v>
      </c>
      <c r="M177" s="9" t="e">
        <f>_xlfn.XLOOKUP($B177,Results!$A$11:$A$197,Results!$L$11:$L$197,,0)</f>
        <v>#N/A</v>
      </c>
    </row>
    <row r="178" spans="1:13" x14ac:dyDescent="0.35">
      <c r="A178" s="5">
        <v>165</v>
      </c>
      <c r="M178" s="9" t="e">
        <f>_xlfn.XLOOKUP($B178,Results!$A$11:$A$197,Results!$L$11:$L$197,,0)</f>
        <v>#N/A</v>
      </c>
    </row>
    <row r="179" spans="1:13" x14ac:dyDescent="0.35">
      <c r="A179" s="5">
        <v>166</v>
      </c>
      <c r="M179" s="9" t="e">
        <f>_xlfn.XLOOKUP($B179,Results!$A$11:$A$197,Results!$L$11:$L$197,,0)</f>
        <v>#N/A</v>
      </c>
    </row>
    <row r="180" spans="1:13" x14ac:dyDescent="0.35">
      <c r="A180" s="5">
        <v>167</v>
      </c>
      <c r="M180" s="9" t="e">
        <f>_xlfn.XLOOKUP($B180,Results!$A$11:$A$197,Results!$L$11:$L$197,,0)</f>
        <v>#N/A</v>
      </c>
    </row>
    <row r="181" spans="1:13" x14ac:dyDescent="0.35">
      <c r="A181" s="5">
        <v>168</v>
      </c>
      <c r="M181" s="9" t="e">
        <f>_xlfn.XLOOKUP($B181,Results!$A$11:$A$197,Results!$L$11:$L$197,,0)</f>
        <v>#N/A</v>
      </c>
    </row>
    <row r="182" spans="1:13" x14ac:dyDescent="0.35">
      <c r="A182" s="5">
        <v>169</v>
      </c>
      <c r="M182" s="9" t="e">
        <f>_xlfn.XLOOKUP($B182,Results!$A$11:$A$197,Results!$L$11:$L$197,,0)</f>
        <v>#N/A</v>
      </c>
    </row>
    <row r="183" spans="1:13" x14ac:dyDescent="0.35">
      <c r="A183" s="5">
        <v>170</v>
      </c>
      <c r="M183" s="9" t="e">
        <f>_xlfn.XLOOKUP($B183,Results!$A$11:$A$197,Results!$L$11:$L$197,,0)</f>
        <v>#N/A</v>
      </c>
    </row>
    <row r="184" spans="1:13" x14ac:dyDescent="0.35">
      <c r="A184" s="5">
        <v>171</v>
      </c>
      <c r="M184" s="9" t="e">
        <f>_xlfn.XLOOKUP($B184,Results!$A$11:$A$197,Results!$L$11:$L$197,,0)</f>
        <v>#N/A</v>
      </c>
    </row>
    <row r="185" spans="1:13" x14ac:dyDescent="0.35">
      <c r="M185" s="9" t="e">
        <f>_xlfn.XLOOKUP($B185,Results!$A$11:$A$197,Results!$L$11:$L$197,,0)</f>
        <v>#N/A</v>
      </c>
    </row>
    <row r="186" spans="1:13" x14ac:dyDescent="0.35">
      <c r="M186" s="9" t="e">
        <f>_xlfn.XLOOKUP($B186,Results!$A$11:$A$197,Results!$L$11:$L$197,,0)</f>
        <v>#N/A</v>
      </c>
    </row>
    <row r="187" spans="1:13" x14ac:dyDescent="0.35">
      <c r="M187" s="9" t="e">
        <f>_xlfn.XLOOKUP($B187,Results!$A$11:$A$197,Results!$L$11:$L$197,,0)</f>
        <v>#N/A</v>
      </c>
    </row>
    <row r="188" spans="1:13" x14ac:dyDescent="0.35">
      <c r="M188" s="9" t="e">
        <f>_xlfn.XLOOKUP($B188,Results!$A$11:$A$197,Results!$L$11:$L$197,,0)</f>
        <v>#N/A</v>
      </c>
    </row>
    <row r="189" spans="1:13" x14ac:dyDescent="0.35">
      <c r="M189" s="9" t="e">
        <f>_xlfn.XLOOKUP($B189,Results!$A$11:$A$197,Results!$L$11:$L$197,,0)</f>
        <v>#N/A</v>
      </c>
    </row>
    <row r="190" spans="1:13" x14ac:dyDescent="0.35">
      <c r="M190" s="9" t="e">
        <f>_xlfn.XLOOKUP($B190,Results!$A$11:$A$197,Results!$L$11:$L$197,,0)</f>
        <v>#N/A</v>
      </c>
    </row>
    <row r="191" spans="1:13" x14ac:dyDescent="0.35">
      <c r="M191" s="9" t="e">
        <f>_xlfn.XLOOKUP($B191,Results!$A$11:$A$197,Results!$L$11:$L$197,,0)</f>
        <v>#N/A</v>
      </c>
    </row>
    <row r="192" spans="1:13" x14ac:dyDescent="0.35">
      <c r="M192" s="9" t="e">
        <f>_xlfn.XLOOKUP($B192,Results!$A$11:$A$197,Results!$L$11:$L$197,,0)</f>
        <v>#N/A</v>
      </c>
    </row>
    <row r="193" spans="13:13" x14ac:dyDescent="0.35">
      <c r="M193" s="9" t="e">
        <f>_xlfn.XLOOKUP($B193,Results!$A$11:$A$197,Results!$L$11:$L$197,,0)</f>
        <v>#N/A</v>
      </c>
    </row>
    <row r="194" spans="13:13" x14ac:dyDescent="0.35">
      <c r="M194" s="9" t="e">
        <f>_xlfn.XLOOKUP($B194,Results!$A$11:$A$197,Results!$L$11:$L$197,,0)</f>
        <v>#N/A</v>
      </c>
    </row>
    <row r="195" spans="13:13" x14ac:dyDescent="0.35">
      <c r="M195" s="9" t="e">
        <f>_xlfn.XLOOKUP($B195,Results!$A$11:$A$197,Results!$L$11:$L$197,,0)</f>
        <v>#N/A</v>
      </c>
    </row>
    <row r="196" spans="13:13" x14ac:dyDescent="0.35">
      <c r="M196" s="9" t="e">
        <f>_xlfn.XLOOKUP($B196,Results!$A$11:$A$197,Results!$L$11:$L$197,,0)</f>
        <v>#N/A</v>
      </c>
    </row>
    <row r="197" spans="13:13" x14ac:dyDescent="0.35">
      <c r="M197" s="9" t="e">
        <f>_xlfn.XLOOKUP($B197,Results!$A$11:$A$197,Results!$L$11:$L$197,,0)</f>
        <v>#N/A</v>
      </c>
    </row>
    <row r="198" spans="13:13" x14ac:dyDescent="0.35">
      <c r="M198" s="9" t="e">
        <f>_xlfn.XLOOKUP($B198,Results!$A$11:$A$197,Results!$L$11:$L$197,,0)</f>
        <v>#N/A</v>
      </c>
    </row>
    <row r="199" spans="13:13" x14ac:dyDescent="0.35">
      <c r="M199" s="9" t="e">
        <f>_xlfn.XLOOKUP($B199,Results!$A$11:$A$197,Results!$L$11:$L$197,,0)</f>
        <v>#N/A</v>
      </c>
    </row>
    <row r="200" spans="13:13" x14ac:dyDescent="0.35">
      <c r="M200" s="9" t="e">
        <f>_xlfn.XLOOKUP($B200,Results!$A$11:$A$197,Results!$L$11:$L$197,,0)</f>
        <v>#N/A</v>
      </c>
    </row>
    <row r="201" spans="13:13" x14ac:dyDescent="0.35">
      <c r="M201" s="9" t="e">
        <f>_xlfn.XLOOKUP($B201,Results!$A$11:$A$197,Results!$L$11:$L$197,,0)</f>
        <v>#N/A</v>
      </c>
    </row>
    <row r="202" spans="13:13" x14ac:dyDescent="0.35">
      <c r="M202" s="9" t="e">
        <f>_xlfn.XLOOKUP($B202,Results!$A$11:$A$197,Results!$L$11:$L$197,,0)</f>
        <v>#N/A</v>
      </c>
    </row>
    <row r="203" spans="13:13" x14ac:dyDescent="0.35">
      <c r="M203" s="9" t="e">
        <f>_xlfn.XLOOKUP($B203,Results!$A$11:$A$197,Results!$L$11:$L$197,,0)</f>
        <v>#N/A</v>
      </c>
    </row>
    <row r="204" spans="13:13" x14ac:dyDescent="0.35">
      <c r="M204" s="9" t="e">
        <f>_xlfn.XLOOKUP($B204,Results!$A$11:$A$197,Results!$L$11:$L$197,,0)</f>
        <v>#N/A</v>
      </c>
    </row>
    <row r="205" spans="13:13" x14ac:dyDescent="0.35">
      <c r="M205" s="9" t="e">
        <f>_xlfn.XLOOKUP($B205,Results!$A$11:$A$197,Results!$L$11:$L$197,,0)</f>
        <v>#N/A</v>
      </c>
    </row>
    <row r="206" spans="13:13" x14ac:dyDescent="0.35">
      <c r="M206" s="9" t="e">
        <f>_xlfn.XLOOKUP($B206,Results!$A$11:$A$197,Results!$L$11:$L$197,,0)</f>
        <v>#N/A</v>
      </c>
    </row>
    <row r="207" spans="13:13" x14ac:dyDescent="0.35">
      <c r="M207" s="9" t="e">
        <f>_xlfn.XLOOKUP($B207,Results!$A$11:$A$197,Results!$L$11:$L$197,,0)</f>
        <v>#N/A</v>
      </c>
    </row>
    <row r="208" spans="13:13" x14ac:dyDescent="0.35">
      <c r="M208" s="9" t="e">
        <f>_xlfn.XLOOKUP($B208,Results!$A$11:$A$197,Results!$L$11:$L$197,,0)</f>
        <v>#N/A</v>
      </c>
    </row>
    <row r="209" spans="13:13" x14ac:dyDescent="0.35">
      <c r="M209" s="9" t="e">
        <f>_xlfn.XLOOKUP($B209,Results!$A$11:$A$197,Results!$L$11:$L$197,,0)</f>
        <v>#N/A</v>
      </c>
    </row>
    <row r="210" spans="13:13" x14ac:dyDescent="0.35">
      <c r="M210" s="9" t="e">
        <f>_xlfn.XLOOKUP($B210,Results!$A$11:$A$197,Results!$L$11:$L$197,,0)</f>
        <v>#N/A</v>
      </c>
    </row>
    <row r="211" spans="13:13" x14ac:dyDescent="0.35">
      <c r="M211" s="9" t="e">
        <f>_xlfn.XLOOKUP($B211,Results!$A$11:$A$197,Results!$L$11:$L$197,,0)</f>
        <v>#N/A</v>
      </c>
    </row>
    <row r="212" spans="13:13" x14ac:dyDescent="0.35">
      <c r="M212" s="9" t="e">
        <f>_xlfn.XLOOKUP($B212,Results!$A$11:$A$197,Results!$L$11:$L$197,,0)</f>
        <v>#N/A</v>
      </c>
    </row>
    <row r="213" spans="13:13" x14ac:dyDescent="0.35">
      <c r="M213" s="9" t="e">
        <f>_xlfn.XLOOKUP($B213,Results!$A$11:$A$197,Results!$L$11:$L$197,,0)</f>
        <v>#N/A</v>
      </c>
    </row>
    <row r="214" spans="13:13" x14ac:dyDescent="0.35">
      <c r="M214" s="9" t="e">
        <f>_xlfn.XLOOKUP($B214,Results!$A$11:$A$197,Results!$L$11:$L$197,,0)</f>
        <v>#N/A</v>
      </c>
    </row>
    <row r="215" spans="13:13" x14ac:dyDescent="0.35">
      <c r="M215" s="9" t="e">
        <f>_xlfn.XLOOKUP($B215,Results!$A$11:$A$197,Results!$L$11:$L$197,,0)</f>
        <v>#N/A</v>
      </c>
    </row>
    <row r="216" spans="13:13" x14ac:dyDescent="0.35">
      <c r="M216" s="9" t="e">
        <f>_xlfn.XLOOKUP($B216,Results!$A$11:$A$197,Results!$L$11:$L$197,,0)</f>
        <v>#N/A</v>
      </c>
    </row>
    <row r="217" spans="13:13" x14ac:dyDescent="0.35">
      <c r="M217" s="9" t="e">
        <f>_xlfn.XLOOKUP($B217,Results!$A$11:$A$197,Results!$L$11:$L$197,,0)</f>
        <v>#N/A</v>
      </c>
    </row>
    <row r="218" spans="13:13" x14ac:dyDescent="0.35">
      <c r="M218" s="9" t="e">
        <f>_xlfn.XLOOKUP($B218,Results!$A$11:$A$197,Results!$L$11:$L$197,,0)</f>
        <v>#N/A</v>
      </c>
    </row>
    <row r="219" spans="13:13" x14ac:dyDescent="0.35">
      <c r="M219" s="9" t="e">
        <f>_xlfn.XLOOKUP($B219,Results!$A$11:$A$197,Results!$L$11:$L$197,,0)</f>
        <v>#N/A</v>
      </c>
    </row>
    <row r="220" spans="13:13" x14ac:dyDescent="0.35">
      <c r="M220" s="9" t="e">
        <f>_xlfn.XLOOKUP($B220,Results!$A$11:$A$197,Results!$L$11:$L$197,,0)</f>
        <v>#N/A</v>
      </c>
    </row>
    <row r="221" spans="13:13" x14ac:dyDescent="0.35">
      <c r="M221" s="9" t="e">
        <f>_xlfn.XLOOKUP($B221,Results!$A$11:$A$197,Results!$L$11:$L$197,,0)</f>
        <v>#N/A</v>
      </c>
    </row>
    <row r="222" spans="13:13" x14ac:dyDescent="0.35">
      <c r="M222" s="9" t="e">
        <f>_xlfn.XLOOKUP($B222,Results!$A$11:$A$197,Results!$L$11:$L$197,,0)</f>
        <v>#N/A</v>
      </c>
    </row>
    <row r="223" spans="13:13" x14ac:dyDescent="0.35">
      <c r="M223" s="9" t="e">
        <f>_xlfn.XLOOKUP($B223,Results!$A$11:$A$197,Results!$L$11:$L$197,,0)</f>
        <v>#N/A</v>
      </c>
    </row>
    <row r="224" spans="13:13" x14ac:dyDescent="0.35">
      <c r="M224" s="9" t="e">
        <f>_xlfn.XLOOKUP($B224,Results!$A$11:$A$197,Results!$L$11:$L$197,,0)</f>
        <v>#N/A</v>
      </c>
    </row>
    <row r="225" spans="13:13" x14ac:dyDescent="0.35">
      <c r="M225" s="9" t="e">
        <f>_xlfn.XLOOKUP($B225,Results!$A$11:$A$197,Results!$L$11:$L$197,,0)</f>
        <v>#N/A</v>
      </c>
    </row>
    <row r="226" spans="13:13" x14ac:dyDescent="0.35">
      <c r="M226" s="9" t="e">
        <f>_xlfn.XLOOKUP($B226,Results!$A$11:$A$197,Results!$L$11:$L$197,,0)</f>
        <v>#N/A</v>
      </c>
    </row>
    <row r="227" spans="13:13" x14ac:dyDescent="0.35">
      <c r="M227" s="9" t="e">
        <f>_xlfn.XLOOKUP($B227,Results!$A$11:$A$197,Results!$L$11:$L$197,,0)</f>
        <v>#N/A</v>
      </c>
    </row>
    <row r="228" spans="13:13" x14ac:dyDescent="0.35">
      <c r="M228" s="9" t="e">
        <f>_xlfn.XLOOKUP($B228,Results!$A$11:$A$197,Results!$L$11:$L$197,,0)</f>
        <v>#N/A</v>
      </c>
    </row>
    <row r="229" spans="13:13" x14ac:dyDescent="0.35">
      <c r="M229" s="9" t="e">
        <f>_xlfn.XLOOKUP($B229,Results!$A$11:$A$197,Results!$L$11:$L$197,,0)</f>
        <v>#N/A</v>
      </c>
    </row>
    <row r="230" spans="13:13" x14ac:dyDescent="0.35">
      <c r="M230" s="9" t="e">
        <f>_xlfn.XLOOKUP($B230,Results!$A$11:$A$197,Results!$L$11:$L$197,,0)</f>
        <v>#N/A</v>
      </c>
    </row>
    <row r="231" spans="13:13" x14ac:dyDescent="0.35">
      <c r="M231" s="9" t="e">
        <f>_xlfn.XLOOKUP($B231,Results!$A$11:$A$197,Results!$L$11:$L$197,,0)</f>
        <v>#N/A</v>
      </c>
    </row>
    <row r="232" spans="13:13" x14ac:dyDescent="0.35">
      <c r="M232" s="9" t="e">
        <f>_xlfn.XLOOKUP($B232,Results!$A$11:$A$197,Results!$L$11:$L$197,,0)</f>
        <v>#N/A</v>
      </c>
    </row>
    <row r="233" spans="13:13" x14ac:dyDescent="0.35">
      <c r="M233" s="9" t="e">
        <f>_xlfn.XLOOKUP($B233,Results!$A$11:$A$197,Results!$L$11:$L$197,,0)</f>
        <v>#N/A</v>
      </c>
    </row>
    <row r="234" spans="13:13" x14ac:dyDescent="0.35">
      <c r="M234" s="9" t="e">
        <f>_xlfn.XLOOKUP($B234,Results!$A$11:$A$197,Results!$L$11:$L$197,,0)</f>
        <v>#N/A</v>
      </c>
    </row>
    <row r="235" spans="13:13" x14ac:dyDescent="0.35">
      <c r="M235" s="9" t="e">
        <f>_xlfn.XLOOKUP($B235,Results!$A$11:$A$197,Results!$L$11:$L$197,,0)</f>
        <v>#N/A</v>
      </c>
    </row>
    <row r="236" spans="13:13" x14ac:dyDescent="0.35">
      <c r="M236" s="9" t="e">
        <f>_xlfn.XLOOKUP($B236,Results!$A$11:$A$197,Results!$L$11:$L$197,,0)</f>
        <v>#N/A</v>
      </c>
    </row>
    <row r="237" spans="13:13" x14ac:dyDescent="0.35">
      <c r="M237" s="9" t="e">
        <f>_xlfn.XLOOKUP($B237,Results!$A$11:$A$197,Results!$L$11:$L$197,,0)</f>
        <v>#N/A</v>
      </c>
    </row>
    <row r="238" spans="13:13" x14ac:dyDescent="0.35">
      <c r="M238" s="9" t="e">
        <f>_xlfn.XLOOKUP($B238,Results!$A$11:$A$197,Results!$L$11:$L$197,,0)</f>
        <v>#N/A</v>
      </c>
    </row>
    <row r="239" spans="13:13" x14ac:dyDescent="0.35">
      <c r="M239" s="9" t="e">
        <f>_xlfn.XLOOKUP($B239,Results!$A$11:$A$197,Results!$L$11:$L$197,,0)</f>
        <v>#N/A</v>
      </c>
    </row>
    <row r="240" spans="13:13" x14ac:dyDescent="0.35">
      <c r="M240" s="9" t="e">
        <f>_xlfn.XLOOKUP($B240,Results!$A$11:$A$197,Results!$L$11:$L$197,,0)</f>
        <v>#N/A</v>
      </c>
    </row>
    <row r="241" spans="13:13" x14ac:dyDescent="0.35">
      <c r="M241" s="9" t="e">
        <f>_xlfn.XLOOKUP($B241,Results!$A$11:$A$197,Results!$L$11:$L$197,,0)</f>
        <v>#N/A</v>
      </c>
    </row>
    <row r="242" spans="13:13" x14ac:dyDescent="0.35">
      <c r="M242" s="9" t="e">
        <f>_xlfn.XLOOKUP($B242,Results!$A$11:$A$197,Results!$L$11:$L$197,,0)</f>
        <v>#N/A</v>
      </c>
    </row>
    <row r="243" spans="13:13" x14ac:dyDescent="0.35">
      <c r="M243" s="9" t="e">
        <f>_xlfn.XLOOKUP($B243,Results!$A$11:$A$197,Results!$L$11:$L$197,,0)</f>
        <v>#N/A</v>
      </c>
    </row>
    <row r="244" spans="13:13" x14ac:dyDescent="0.35">
      <c r="M244" s="9" t="e">
        <f>_xlfn.XLOOKUP($B244,Results!$A$11:$A$197,Results!$L$11:$L$197,,0)</f>
        <v>#N/A</v>
      </c>
    </row>
    <row r="245" spans="13:13" x14ac:dyDescent="0.35">
      <c r="M245" s="9" t="e">
        <f>_xlfn.XLOOKUP($B245,Results!$A$11:$A$197,Results!$L$11:$L$197,,0)</f>
        <v>#N/A</v>
      </c>
    </row>
    <row r="246" spans="13:13" x14ac:dyDescent="0.35">
      <c r="M246" s="9" t="e">
        <f>_xlfn.XLOOKUP($B246,Results!$A$11:$A$197,Results!$L$11:$L$197,,0)</f>
        <v>#N/A</v>
      </c>
    </row>
    <row r="247" spans="13:13" x14ac:dyDescent="0.35">
      <c r="M247" s="9" t="e">
        <f>_xlfn.XLOOKUP($B247,Results!$A$11:$A$197,Results!$L$11:$L$197,,0)</f>
        <v>#N/A</v>
      </c>
    </row>
    <row r="248" spans="13:13" x14ac:dyDescent="0.35">
      <c r="M248" s="9" t="e">
        <f>_xlfn.XLOOKUP($B248,Results!$A$11:$A$197,Results!$L$11:$L$197,,0)</f>
        <v>#N/A</v>
      </c>
    </row>
    <row r="249" spans="13:13" x14ac:dyDescent="0.35">
      <c r="M249" s="9" t="e">
        <f>_xlfn.XLOOKUP($B249,Results!$A$11:$A$197,Results!$L$11:$L$197,,0)</f>
        <v>#N/A</v>
      </c>
    </row>
    <row r="250" spans="13:13" x14ac:dyDescent="0.35">
      <c r="M250" s="9" t="e">
        <f>_xlfn.XLOOKUP($B250,Results!$A$11:$A$197,Results!$L$11:$L$197,,0)</f>
        <v>#N/A</v>
      </c>
    </row>
    <row r="251" spans="13:13" x14ac:dyDescent="0.35">
      <c r="M251" s="9" t="e">
        <f>_xlfn.XLOOKUP($B251,Results!$A$11:$A$197,Results!$L$11:$L$197,,0)</f>
        <v>#N/A</v>
      </c>
    </row>
    <row r="252" spans="13:13" x14ac:dyDescent="0.35">
      <c r="M252" s="9" t="e">
        <f>_xlfn.XLOOKUP($B252,Results!$A$11:$A$197,Results!$L$11:$L$197,,0)</f>
        <v>#N/A</v>
      </c>
    </row>
    <row r="253" spans="13:13" x14ac:dyDescent="0.35">
      <c r="M253" s="9" t="e">
        <f>_xlfn.XLOOKUP($B253,Results!$A$11:$A$197,Results!$L$11:$L$197,,0)</f>
        <v>#N/A</v>
      </c>
    </row>
    <row r="254" spans="13:13" x14ac:dyDescent="0.35">
      <c r="M254" s="9" t="e">
        <f>_xlfn.XLOOKUP($B254,Results!$A$11:$A$197,Results!$L$11:$L$197,,0)</f>
        <v>#N/A</v>
      </c>
    </row>
    <row r="255" spans="13:13" x14ac:dyDescent="0.35">
      <c r="M255" s="9" t="e">
        <f>_xlfn.XLOOKUP($B255,Results!$A$11:$A$197,Results!$L$11:$L$197,,0)</f>
        <v>#N/A</v>
      </c>
    </row>
  </sheetData>
  <autoFilter ref="B13:AT63" xr:uid="{3E5646C1-4DCB-4EBA-BC05-FCF7E78BA11F}"/>
  <mergeCells count="2">
    <mergeCell ref="B6:AT6"/>
    <mergeCell ref="T8:V8"/>
  </mergeCells>
  <conditionalFormatting sqref="B14:AT14 N15:AT63 B15:L63 M15:M255">
    <cfRule type="expression" dxfId="16" priority="97">
      <formula>NOT($AB14)</formula>
    </cfRule>
  </conditionalFormatting>
  <conditionalFormatting sqref="R14:AH63">
    <cfRule type="expression" dxfId="15" priority="73">
      <formula>AND(NOT($C14),$H14)</formula>
    </cfRule>
    <cfRule type="expression" dxfId="14" priority="74">
      <formula>AND($C14,$H14)</formula>
    </cfRule>
  </conditionalFormatting>
  <conditionalFormatting sqref="R14:AT62">
    <cfRule type="expression" dxfId="13" priority="16">
      <formula>AND($C14,NOT($C15))</formula>
    </cfRule>
  </conditionalFormatting>
  <conditionalFormatting sqref="R63:AT63">
    <cfRule type="expression" dxfId="12" priority="87">
      <formula>AND($C63,NOT(#REF!))</formula>
    </cfRule>
  </conditionalFormatting>
  <conditionalFormatting sqref="T14:T63">
    <cfRule type="expression" dxfId="11" priority="15">
      <formula>NOT($D14)</formula>
    </cfRule>
  </conditionalFormatting>
  <conditionalFormatting sqref="V14:V63">
    <cfRule type="expression" dxfId="9" priority="1">
      <formula>NOT(#REF!)</formula>
    </cfRule>
    <cfRule type="expression" dxfId="8" priority="2">
      <formula>#REF!</formula>
    </cfRule>
  </conditionalFormatting>
  <conditionalFormatting sqref="AF14:AF63">
    <cfRule type="expression" dxfId="7" priority="18">
      <formula>AND(AE14,AG14)</formula>
    </cfRule>
    <cfRule type="expression" dxfId="6" priority="19">
      <formula>AND(AE14,NOT(AG14))</formula>
    </cfRule>
  </conditionalFormatting>
  <conditionalFormatting sqref="AI14:AI63">
    <cfRule type="expression" dxfId="5" priority="22">
      <formula>AJ14</formula>
    </cfRule>
    <cfRule type="expression" dxfId="4" priority="23">
      <formula>NOT(AJ14)</formula>
    </cfRule>
    <cfRule type="expression" dxfId="3" priority="24">
      <formula>AK14</formula>
    </cfRule>
  </conditionalFormatting>
  <conditionalFormatting sqref="AL14:AT63">
    <cfRule type="expression" dxfId="2" priority="25">
      <formula>AL14&lt;&gt;AL$1</formula>
    </cfRule>
    <cfRule type="expression" dxfId="1" priority="26">
      <formula>AL14=AL$1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19050</xdr:colOff>
                    <xdr:row>6</xdr:row>
                    <xdr:rowOff>260350</xdr:rowOff>
                  </from>
                  <to>
                    <xdr:col>21</xdr:col>
                    <xdr:colOff>457200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66B110B3-94A5-49C1-AAE3-9AB047D4DB09}">
            <xm:f>$B56=zTippingResultsWinnerThisRound!$A$2</xm:f>
            <x14:dxf>
              <font>
                <b/>
                <i val="0"/>
              </font>
            </x14:dxf>
          </x14:cfRule>
          <xm:sqref>T56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Groups!$B$2:$B$24</xm:f>
          </x14:formula1>
          <xm:sqref>T9:T10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83"/>
  <sheetViews>
    <sheetView workbookViewId="0">
      <selection activeCell="N11" sqref="N11"/>
    </sheetView>
  </sheetViews>
  <sheetFormatPr defaultColWidth="9.1796875" defaultRowHeight="14.5" outlineLevelCol="1" x14ac:dyDescent="0.35"/>
  <cols>
    <col min="1" max="2" width="9.1796875" style="5"/>
    <col min="3" max="3" width="5.26953125" style="5" customWidth="1"/>
    <col min="4" max="4" width="16.54296875" style="29" customWidth="1"/>
    <col min="5" max="8" width="9.1796875" style="5"/>
    <col min="9" max="14" width="9.1796875" style="61" hidden="1" customWidth="1" outlineLevel="1"/>
    <col min="15" max="15" width="19.7265625" style="5" customWidth="1" collapsed="1"/>
    <col min="16" max="16" width="13.1796875" style="5" customWidth="1"/>
    <col min="17" max="17" width="8.7265625" style="5" bestFit="1" customWidth="1"/>
    <col min="18" max="18" width="10.26953125" style="5" bestFit="1" customWidth="1"/>
    <col min="19" max="16384" width="9.1796875" style="5"/>
  </cols>
  <sheetData>
    <row r="2" spans="3:19" ht="17" x14ac:dyDescent="0.4">
      <c r="C2" s="181" t="s">
        <v>1207</v>
      </c>
      <c r="D2" s="182"/>
      <c r="E2" s="182"/>
      <c r="F2" s="182"/>
      <c r="G2" s="183"/>
      <c r="H2" s="48"/>
      <c r="O2" s="184" t="s">
        <v>1208</v>
      </c>
      <c r="P2" s="185"/>
      <c r="Q2" s="106"/>
      <c r="R2" s="106"/>
      <c r="S2" s="107" t="s">
        <v>58</v>
      </c>
    </row>
    <row r="3" spans="3:19" x14ac:dyDescent="0.35">
      <c r="C3" s="30"/>
      <c r="E3" s="29" t="s">
        <v>32</v>
      </c>
      <c r="F3" s="56">
        <v>160</v>
      </c>
      <c r="G3" s="42">
        <v>0.85561497326203206</v>
      </c>
      <c r="H3" s="32"/>
      <c r="I3" s="61">
        <v>1</v>
      </c>
      <c r="J3" s="61">
        <v>2548</v>
      </c>
      <c r="K3" s="61">
        <v>6</v>
      </c>
      <c r="O3" s="43" t="s">
        <v>1209</v>
      </c>
      <c r="P3" s="68"/>
      <c r="Q3" s="68"/>
      <c r="R3" s="68">
        <v>85</v>
      </c>
      <c r="S3" s="44">
        <v>0.53125</v>
      </c>
    </row>
    <row r="4" spans="3:19" x14ac:dyDescent="0.35">
      <c r="C4" s="34"/>
      <c r="D4" s="40"/>
      <c r="E4" s="40" t="s">
        <v>59</v>
      </c>
      <c r="F4" s="41">
        <v>1.7250000000000001</v>
      </c>
      <c r="G4" s="38"/>
      <c r="I4" s="61">
        <v>2</v>
      </c>
      <c r="J4" s="61">
        <v>2549</v>
      </c>
      <c r="K4" s="61">
        <v>9</v>
      </c>
      <c r="O4" s="43" t="s">
        <v>1210</v>
      </c>
      <c r="P4" s="68"/>
      <c r="Q4" s="68"/>
      <c r="R4" s="68">
        <v>18</v>
      </c>
      <c r="S4" s="44">
        <v>0.1125</v>
      </c>
    </row>
    <row r="5" spans="3:19" x14ac:dyDescent="0.35">
      <c r="C5" s="30"/>
      <c r="E5" s="29" t="s">
        <v>60</v>
      </c>
      <c r="F5" s="56">
        <v>1</v>
      </c>
      <c r="G5" s="33"/>
      <c r="I5" s="61">
        <v>3</v>
      </c>
      <c r="J5" s="61">
        <v>2550</v>
      </c>
      <c r="K5" s="61">
        <v>17</v>
      </c>
      <c r="O5" s="43" t="s">
        <v>1211</v>
      </c>
      <c r="P5" s="68"/>
      <c r="Q5" s="68"/>
      <c r="R5" s="68">
        <v>116</v>
      </c>
      <c r="S5" s="44">
        <v>0.72499999999999998</v>
      </c>
    </row>
    <row r="6" spans="3:19" x14ac:dyDescent="0.35">
      <c r="C6" s="34"/>
      <c r="D6" s="40"/>
      <c r="E6" s="40" t="s">
        <v>61</v>
      </c>
      <c r="F6" s="41">
        <v>0</v>
      </c>
      <c r="G6" s="38"/>
      <c r="I6" s="61">
        <v>4</v>
      </c>
      <c r="J6" s="61">
        <v>2551</v>
      </c>
      <c r="K6" s="61">
        <v>18</v>
      </c>
      <c r="O6" s="43" t="s">
        <v>1212</v>
      </c>
      <c r="P6" s="68"/>
      <c r="Q6" s="68"/>
      <c r="R6" s="68">
        <v>61</v>
      </c>
      <c r="S6" s="44">
        <v>0.38124999999999998</v>
      </c>
    </row>
    <row r="7" spans="3:19" x14ac:dyDescent="0.35">
      <c r="O7" s="43"/>
      <c r="P7" s="68"/>
      <c r="Q7" s="68"/>
      <c r="R7" s="68"/>
      <c r="S7" s="44"/>
    </row>
    <row r="8" spans="3:19" ht="17" x14ac:dyDescent="0.4">
      <c r="C8" s="181" t="s">
        <v>1213</v>
      </c>
      <c r="D8" s="182"/>
      <c r="E8" s="182"/>
      <c r="F8" s="182"/>
      <c r="G8" s="183"/>
      <c r="H8" s="48"/>
      <c r="O8" s="43"/>
      <c r="P8" s="68"/>
      <c r="Q8" s="68"/>
      <c r="R8" s="68"/>
      <c r="S8" s="44"/>
    </row>
    <row r="9" spans="3:19" x14ac:dyDescent="0.35">
      <c r="C9" s="108"/>
      <c r="D9" s="125" t="s">
        <v>62</v>
      </c>
      <c r="E9" s="110"/>
      <c r="F9" s="109" t="s">
        <v>63</v>
      </c>
      <c r="G9" s="126" t="s">
        <v>64</v>
      </c>
      <c r="O9" s="43"/>
      <c r="P9" s="68"/>
      <c r="Q9" s="68"/>
      <c r="R9" s="68"/>
      <c r="S9" s="44"/>
    </row>
    <row r="10" spans="3:19" x14ac:dyDescent="0.35">
      <c r="C10" s="111">
        <v>1</v>
      </c>
      <c r="D10" s="49" t="s">
        <v>726</v>
      </c>
      <c r="E10" s="39"/>
      <c r="F10" s="50">
        <v>1.65</v>
      </c>
      <c r="G10" s="51">
        <v>4</v>
      </c>
      <c r="O10" s="43"/>
      <c r="P10" s="68"/>
      <c r="Q10" s="68"/>
      <c r="R10" s="68"/>
      <c r="S10" s="44"/>
    </row>
    <row r="11" spans="3:19" x14ac:dyDescent="0.35">
      <c r="C11" s="30">
        <v>2</v>
      </c>
      <c r="D11" s="31" t="s">
        <v>729</v>
      </c>
      <c r="F11" s="32">
        <v>1.3902439024390243</v>
      </c>
      <c r="G11" s="33">
        <v>4</v>
      </c>
      <c r="O11" s="45"/>
      <c r="P11" s="46"/>
      <c r="Q11" s="46"/>
      <c r="R11" s="46"/>
      <c r="S11" s="47"/>
    </row>
    <row r="12" spans="3:19" x14ac:dyDescent="0.35">
      <c r="C12" s="30">
        <v>3</v>
      </c>
      <c r="D12" s="31" t="s">
        <v>683</v>
      </c>
      <c r="F12" s="32">
        <v>1.34375</v>
      </c>
      <c r="G12" s="33">
        <v>4</v>
      </c>
    </row>
    <row r="13" spans="3:19" x14ac:dyDescent="0.35">
      <c r="C13" s="30">
        <v>4</v>
      </c>
      <c r="D13" s="31" t="s">
        <v>695</v>
      </c>
      <c r="F13" s="32">
        <v>1.0117647058823529</v>
      </c>
      <c r="G13" s="33">
        <v>4</v>
      </c>
    </row>
    <row r="14" spans="3:19" x14ac:dyDescent="0.35">
      <c r="C14" s="30">
        <v>5</v>
      </c>
      <c r="D14" s="31" t="s">
        <v>679</v>
      </c>
      <c r="F14" s="32">
        <v>0.98837209302325579</v>
      </c>
      <c r="G14" s="33">
        <v>0</v>
      </c>
    </row>
    <row r="15" spans="3:19" x14ac:dyDescent="0.35">
      <c r="C15" s="30">
        <v>6</v>
      </c>
      <c r="D15" s="31" t="s">
        <v>722</v>
      </c>
      <c r="F15" s="32">
        <v>0.7441860465116279</v>
      </c>
      <c r="G15" s="33">
        <v>0</v>
      </c>
      <c r="O15" s="5" t="s">
        <v>65</v>
      </c>
      <c r="P15" s="5" t="s">
        <v>66</v>
      </c>
    </row>
    <row r="16" spans="3:19" x14ac:dyDescent="0.35">
      <c r="C16" s="30">
        <v>7</v>
      </c>
      <c r="D16" s="31" t="s">
        <v>691</v>
      </c>
      <c r="F16" s="32">
        <v>0.7192982456140351</v>
      </c>
      <c r="G16" s="33">
        <v>0</v>
      </c>
      <c r="O16" s="5">
        <v>0</v>
      </c>
      <c r="P16" s="5">
        <v>34</v>
      </c>
    </row>
    <row r="17" spans="3:17" x14ac:dyDescent="0.35">
      <c r="C17" s="34">
        <v>8</v>
      </c>
      <c r="D17" s="35" t="s">
        <v>703</v>
      </c>
      <c r="E17" s="36"/>
      <c r="F17" s="37">
        <v>0.60606060606060608</v>
      </c>
      <c r="G17" s="38">
        <v>0</v>
      </c>
      <c r="O17" s="5">
        <v>1</v>
      </c>
      <c r="P17" s="5">
        <v>48</v>
      </c>
    </row>
    <row r="18" spans="3:17" x14ac:dyDescent="0.35">
      <c r="C18" s="30">
        <v>9</v>
      </c>
      <c r="D18" s="31"/>
      <c r="F18" s="32"/>
      <c r="G18" s="33"/>
      <c r="O18" s="5">
        <v>2</v>
      </c>
      <c r="P18" s="5">
        <v>75</v>
      </c>
    </row>
    <row r="19" spans="3:17" x14ac:dyDescent="0.35">
      <c r="C19" s="30">
        <v>10</v>
      </c>
      <c r="D19" s="31"/>
      <c r="F19" s="32"/>
      <c r="G19" s="33"/>
      <c r="O19" s="5">
        <v>3</v>
      </c>
      <c r="P19" s="5">
        <v>25</v>
      </c>
    </row>
    <row r="20" spans="3:17" x14ac:dyDescent="0.35">
      <c r="C20" s="30">
        <v>11</v>
      </c>
      <c r="D20" s="31"/>
      <c r="F20" s="32"/>
      <c r="G20" s="33"/>
      <c r="O20" s="5">
        <v>4</v>
      </c>
      <c r="P20" s="5">
        <v>5</v>
      </c>
    </row>
    <row r="21" spans="3:17" x14ac:dyDescent="0.35">
      <c r="C21" s="30">
        <v>12</v>
      </c>
      <c r="D21" s="31"/>
      <c r="F21" s="32"/>
      <c r="G21" s="33"/>
    </row>
    <row r="22" spans="3:17" x14ac:dyDescent="0.35">
      <c r="C22" s="30">
        <v>13</v>
      </c>
      <c r="D22" s="31"/>
      <c r="F22" s="32"/>
      <c r="G22" s="33"/>
    </row>
    <row r="23" spans="3:17" x14ac:dyDescent="0.35">
      <c r="C23" s="30">
        <v>14</v>
      </c>
      <c r="D23" s="31"/>
      <c r="F23" s="32"/>
      <c r="G23" s="33"/>
    </row>
    <row r="24" spans="3:17" x14ac:dyDescent="0.35">
      <c r="C24" s="30">
        <v>15</v>
      </c>
      <c r="D24" s="31"/>
      <c r="F24" s="32"/>
      <c r="G24" s="33"/>
    </row>
    <row r="25" spans="3:17" x14ac:dyDescent="0.35">
      <c r="C25" s="30">
        <v>16</v>
      </c>
      <c r="D25" s="31"/>
      <c r="F25" s="32"/>
      <c r="G25" s="33"/>
    </row>
    <row r="26" spans="3:17" x14ac:dyDescent="0.35">
      <c r="C26" s="30">
        <v>17</v>
      </c>
      <c r="D26" s="31"/>
      <c r="F26" s="32"/>
      <c r="G26" s="33"/>
    </row>
    <row r="27" spans="3:17" x14ac:dyDescent="0.35">
      <c r="C27" s="34">
        <v>18</v>
      </c>
      <c r="D27" s="35"/>
      <c r="E27" s="36"/>
      <c r="F27" s="37"/>
      <c r="G27" s="38"/>
    </row>
    <row r="30" spans="3:17" ht="17.5" thickBot="1" x14ac:dyDescent="0.45">
      <c r="C30" s="178" t="s">
        <v>1214</v>
      </c>
      <c r="D30" s="179"/>
      <c r="E30" s="179"/>
      <c r="F30" s="179"/>
      <c r="G30" s="180"/>
      <c r="O30" s="178" t="s">
        <v>67</v>
      </c>
      <c r="P30" s="179"/>
      <c r="Q30" s="180"/>
    </row>
    <row r="31" spans="3:17" ht="29.5" thickTop="1" x14ac:dyDescent="0.35">
      <c r="C31" s="30"/>
      <c r="E31" s="53" t="s">
        <v>68</v>
      </c>
      <c r="F31" s="53" t="s">
        <v>12</v>
      </c>
      <c r="G31" s="54" t="s">
        <v>69</v>
      </c>
      <c r="I31" s="61" t="s">
        <v>70</v>
      </c>
      <c r="J31" s="61" t="s">
        <v>62</v>
      </c>
      <c r="K31" s="61" t="s">
        <v>71</v>
      </c>
      <c r="L31" s="61" t="s">
        <v>72</v>
      </c>
      <c r="M31" s="61" t="s">
        <v>73</v>
      </c>
      <c r="N31" s="61" t="s">
        <v>74</v>
      </c>
      <c r="O31" s="30" t="s">
        <v>75</v>
      </c>
      <c r="P31" s="29" t="s">
        <v>76</v>
      </c>
      <c r="Q31" s="52" t="s">
        <v>77</v>
      </c>
    </row>
    <row r="32" spans="3:17" x14ac:dyDescent="0.35">
      <c r="C32" s="111">
        <v>1</v>
      </c>
      <c r="D32" s="49" t="s">
        <v>978</v>
      </c>
      <c r="E32" s="55">
        <v>4</v>
      </c>
      <c r="F32" s="50">
        <v>1</v>
      </c>
      <c r="G32" s="58">
        <v>9</v>
      </c>
      <c r="I32" s="112">
        <v>1</v>
      </c>
      <c r="J32" s="62">
        <v>1</v>
      </c>
      <c r="K32" s="62">
        <v>1</v>
      </c>
      <c r="L32" s="62">
        <v>6</v>
      </c>
      <c r="M32" s="62">
        <v>2548</v>
      </c>
      <c r="N32" s="62" t="b">
        <v>1</v>
      </c>
      <c r="O32" s="111" t="s">
        <v>683</v>
      </c>
      <c r="P32" s="67">
        <v>5</v>
      </c>
      <c r="Q32" s="58">
        <v>0</v>
      </c>
    </row>
    <row r="33" spans="3:17" x14ac:dyDescent="0.35">
      <c r="C33" s="30">
        <v>2</v>
      </c>
      <c r="D33" s="31" t="s">
        <v>980</v>
      </c>
      <c r="E33" s="56">
        <v>4</v>
      </c>
      <c r="F33" s="32">
        <v>1</v>
      </c>
      <c r="G33" s="59">
        <v>18</v>
      </c>
      <c r="I33" s="63">
        <v>2</v>
      </c>
      <c r="J33" s="64">
        <v>2</v>
      </c>
      <c r="K33" s="64">
        <v>1</v>
      </c>
      <c r="L33" s="64">
        <v>16</v>
      </c>
      <c r="M33" s="64">
        <v>2548</v>
      </c>
      <c r="N33" s="64" t="b">
        <v>0</v>
      </c>
      <c r="O33" s="30" t="s">
        <v>722</v>
      </c>
      <c r="P33" s="56">
        <v>10</v>
      </c>
      <c r="Q33" s="59">
        <v>0</v>
      </c>
    </row>
    <row r="34" spans="3:17" x14ac:dyDescent="0.35">
      <c r="C34" s="34">
        <v>3</v>
      </c>
      <c r="D34" s="35" t="s">
        <v>983</v>
      </c>
      <c r="E34" s="57">
        <v>4</v>
      </c>
      <c r="F34" s="37">
        <v>1</v>
      </c>
      <c r="G34" s="60">
        <v>27</v>
      </c>
      <c r="I34" s="112">
        <v>3</v>
      </c>
      <c r="J34" s="62">
        <v>1</v>
      </c>
      <c r="K34" s="62">
        <v>2</v>
      </c>
      <c r="L34" s="62">
        <v>5</v>
      </c>
      <c r="M34" s="62">
        <v>2549</v>
      </c>
      <c r="N34" s="62" t="b">
        <v>0</v>
      </c>
      <c r="O34" s="111" t="s">
        <v>679</v>
      </c>
      <c r="P34" s="67">
        <v>8</v>
      </c>
      <c r="Q34" s="58">
        <v>0</v>
      </c>
    </row>
    <row r="35" spans="3:17" x14ac:dyDescent="0.35">
      <c r="C35" s="111">
        <v>4</v>
      </c>
      <c r="D35" s="49" t="s">
        <v>974</v>
      </c>
      <c r="E35" s="67">
        <v>4</v>
      </c>
      <c r="F35" s="50">
        <v>1</v>
      </c>
      <c r="G35" s="58">
        <v>38</v>
      </c>
      <c r="I35" s="65">
        <v>4</v>
      </c>
      <c r="J35" s="66">
        <v>2</v>
      </c>
      <c r="K35" s="66">
        <v>2</v>
      </c>
      <c r="L35" s="66">
        <v>9</v>
      </c>
      <c r="M35" s="66">
        <v>2549</v>
      </c>
      <c r="N35" s="66" t="b">
        <v>1</v>
      </c>
      <c r="O35" s="34" t="s">
        <v>695</v>
      </c>
      <c r="P35" s="57">
        <v>12</v>
      </c>
      <c r="Q35" s="60">
        <v>12</v>
      </c>
    </row>
    <row r="36" spans="3:17" x14ac:dyDescent="0.35">
      <c r="C36" s="30">
        <v>5</v>
      </c>
      <c r="D36" s="31" t="s">
        <v>982</v>
      </c>
      <c r="E36" s="56">
        <v>4</v>
      </c>
      <c r="F36" s="32">
        <v>1</v>
      </c>
      <c r="G36" s="59">
        <v>149</v>
      </c>
      <c r="I36" s="63">
        <v>5</v>
      </c>
      <c r="J36" s="64">
        <v>1</v>
      </c>
      <c r="K36" s="64">
        <v>3</v>
      </c>
      <c r="L36" s="64">
        <v>17</v>
      </c>
      <c r="M36" s="64">
        <v>2550</v>
      </c>
      <c r="N36" s="64" t="b">
        <v>1</v>
      </c>
      <c r="O36" s="30" t="s">
        <v>726</v>
      </c>
      <c r="P36" s="56">
        <v>0</v>
      </c>
      <c r="Q36" s="59">
        <v>0</v>
      </c>
    </row>
    <row r="37" spans="3:17" x14ac:dyDescent="0.35">
      <c r="C37" s="30">
        <v>6</v>
      </c>
      <c r="D37" s="31" t="s">
        <v>1005</v>
      </c>
      <c r="E37" s="56">
        <v>3</v>
      </c>
      <c r="F37" s="32">
        <v>0.75</v>
      </c>
      <c r="G37" s="59">
        <v>1</v>
      </c>
      <c r="I37" s="63">
        <v>6</v>
      </c>
      <c r="J37" s="64">
        <v>2</v>
      </c>
      <c r="K37" s="64">
        <v>3</v>
      </c>
      <c r="L37" s="64">
        <v>11</v>
      </c>
      <c r="M37" s="64">
        <v>2550</v>
      </c>
      <c r="N37" s="64" t="b">
        <v>0</v>
      </c>
      <c r="O37" s="30" t="s">
        <v>703</v>
      </c>
      <c r="P37" s="56">
        <v>9</v>
      </c>
      <c r="Q37" s="59">
        <v>3</v>
      </c>
    </row>
    <row r="38" spans="3:17" x14ac:dyDescent="0.35">
      <c r="C38" s="30">
        <v>7</v>
      </c>
      <c r="D38" s="31" t="s">
        <v>837</v>
      </c>
      <c r="E38" s="56">
        <v>3</v>
      </c>
      <c r="F38" s="32">
        <v>0.75</v>
      </c>
      <c r="G38" s="59">
        <v>1</v>
      </c>
      <c r="I38" s="112">
        <v>7</v>
      </c>
      <c r="J38" s="62">
        <v>1</v>
      </c>
      <c r="K38" s="62">
        <v>4</v>
      </c>
      <c r="L38" s="62">
        <v>18</v>
      </c>
      <c r="M38" s="62">
        <v>2551</v>
      </c>
      <c r="N38" s="62" t="b">
        <v>1</v>
      </c>
      <c r="O38" s="111" t="s">
        <v>729</v>
      </c>
      <c r="P38" s="67">
        <v>0</v>
      </c>
      <c r="Q38" s="58">
        <v>0</v>
      </c>
    </row>
    <row r="39" spans="3:17" x14ac:dyDescent="0.35">
      <c r="C39" s="30">
        <v>8</v>
      </c>
      <c r="D39" s="31" t="s">
        <v>1003</v>
      </c>
      <c r="E39" s="56">
        <v>3</v>
      </c>
      <c r="F39" s="32">
        <v>0.75</v>
      </c>
      <c r="G39" s="59">
        <v>3</v>
      </c>
      <c r="I39" s="65">
        <v>8</v>
      </c>
      <c r="J39" s="66">
        <v>2</v>
      </c>
      <c r="K39" s="66">
        <v>4</v>
      </c>
      <c r="L39" s="66">
        <v>8</v>
      </c>
      <c r="M39" s="66">
        <v>2551</v>
      </c>
      <c r="N39" s="66" t="b">
        <v>0</v>
      </c>
      <c r="O39" s="34" t="s">
        <v>691</v>
      </c>
      <c r="P39" s="57">
        <v>20</v>
      </c>
      <c r="Q39" s="60">
        <v>1</v>
      </c>
    </row>
    <row r="40" spans="3:17" x14ac:dyDescent="0.35">
      <c r="C40" s="30">
        <v>9</v>
      </c>
      <c r="D40" s="31" t="s">
        <v>994</v>
      </c>
      <c r="E40" s="56">
        <v>3</v>
      </c>
      <c r="F40" s="32">
        <v>0.75</v>
      </c>
      <c r="G40" s="59">
        <v>3</v>
      </c>
      <c r="I40" s="63"/>
      <c r="J40" s="64"/>
      <c r="K40" s="64"/>
      <c r="L40" s="64"/>
      <c r="M40" s="64"/>
      <c r="N40" s="64"/>
      <c r="O40" s="30"/>
      <c r="P40" s="56"/>
      <c r="Q40" s="59"/>
    </row>
    <row r="41" spans="3:17" x14ac:dyDescent="0.35">
      <c r="C41" s="30">
        <v>10</v>
      </c>
      <c r="D41" s="31" t="s">
        <v>989</v>
      </c>
      <c r="E41" s="56">
        <v>3</v>
      </c>
      <c r="F41" s="32">
        <v>0.75</v>
      </c>
      <c r="G41" s="59">
        <v>3</v>
      </c>
      <c r="I41" s="63"/>
      <c r="J41" s="64"/>
      <c r="K41" s="64"/>
      <c r="L41" s="64"/>
      <c r="M41" s="64"/>
      <c r="N41" s="64"/>
      <c r="O41" s="30"/>
      <c r="P41" s="56"/>
      <c r="Q41" s="59"/>
    </row>
    <row r="42" spans="3:17" x14ac:dyDescent="0.35">
      <c r="C42" s="30">
        <v>11</v>
      </c>
      <c r="D42" s="31" t="s">
        <v>992</v>
      </c>
      <c r="E42" s="56">
        <v>3</v>
      </c>
      <c r="F42" s="32">
        <v>0.75</v>
      </c>
      <c r="G42" s="59">
        <v>3</v>
      </c>
      <c r="I42" s="112"/>
      <c r="J42" s="62"/>
      <c r="K42" s="62"/>
      <c r="L42" s="62"/>
      <c r="M42" s="62"/>
      <c r="N42" s="62"/>
      <c r="O42" s="111"/>
      <c r="P42" s="67"/>
      <c r="Q42" s="58"/>
    </row>
    <row r="43" spans="3:17" x14ac:dyDescent="0.35">
      <c r="C43" s="30">
        <v>12</v>
      </c>
      <c r="D43" s="31" t="s">
        <v>1000</v>
      </c>
      <c r="E43" s="56">
        <v>3</v>
      </c>
      <c r="F43" s="32">
        <v>0.75</v>
      </c>
      <c r="G43" s="59">
        <v>4</v>
      </c>
      <c r="I43" s="65"/>
      <c r="J43" s="66"/>
      <c r="K43" s="66"/>
      <c r="L43" s="66"/>
      <c r="M43" s="66"/>
      <c r="N43" s="66"/>
      <c r="O43" s="34"/>
      <c r="P43" s="57"/>
      <c r="Q43" s="60"/>
    </row>
    <row r="44" spans="3:17" x14ac:dyDescent="0.35">
      <c r="C44" s="30">
        <v>13</v>
      </c>
      <c r="D44" s="31" t="s">
        <v>1007</v>
      </c>
      <c r="E44" s="56">
        <v>3</v>
      </c>
      <c r="F44" s="32">
        <v>0.75</v>
      </c>
      <c r="G44" s="59">
        <v>4</v>
      </c>
      <c r="I44" s="63"/>
      <c r="J44" s="64"/>
      <c r="K44" s="64"/>
      <c r="L44" s="64"/>
      <c r="M44" s="64"/>
      <c r="N44" s="64"/>
      <c r="O44" s="30"/>
      <c r="P44" s="56"/>
      <c r="Q44" s="59"/>
    </row>
    <row r="45" spans="3:17" x14ac:dyDescent="0.35">
      <c r="C45" s="30">
        <v>14</v>
      </c>
      <c r="D45" s="31" t="s">
        <v>996</v>
      </c>
      <c r="E45" s="56">
        <v>3</v>
      </c>
      <c r="F45" s="32">
        <v>0.75</v>
      </c>
      <c r="G45" s="59">
        <v>5</v>
      </c>
      <c r="I45" s="63"/>
      <c r="J45" s="64"/>
      <c r="K45" s="64"/>
      <c r="L45" s="64"/>
      <c r="M45" s="64"/>
      <c r="N45" s="64"/>
      <c r="O45" s="30"/>
      <c r="P45" s="56"/>
      <c r="Q45" s="59"/>
    </row>
    <row r="46" spans="3:17" x14ac:dyDescent="0.35">
      <c r="C46" s="30">
        <v>15</v>
      </c>
      <c r="D46" s="31" t="s">
        <v>1001</v>
      </c>
      <c r="E46" s="56">
        <v>3</v>
      </c>
      <c r="F46" s="32">
        <v>0.75</v>
      </c>
      <c r="G46" s="59">
        <v>5</v>
      </c>
      <c r="I46" s="112"/>
      <c r="J46" s="62"/>
      <c r="K46" s="62"/>
      <c r="L46" s="62"/>
      <c r="M46" s="62"/>
      <c r="N46" s="62"/>
      <c r="O46" s="111"/>
      <c r="P46" s="67"/>
      <c r="Q46" s="58"/>
    </row>
    <row r="47" spans="3:17" x14ac:dyDescent="0.35">
      <c r="C47" s="30">
        <v>16</v>
      </c>
      <c r="D47" s="31" t="s">
        <v>985</v>
      </c>
      <c r="E47" s="56">
        <v>3</v>
      </c>
      <c r="F47" s="32">
        <v>0.75</v>
      </c>
      <c r="G47" s="59">
        <v>13</v>
      </c>
      <c r="I47" s="65"/>
      <c r="J47" s="66"/>
      <c r="K47" s="66"/>
      <c r="L47" s="66"/>
      <c r="M47" s="66"/>
      <c r="N47" s="66"/>
      <c r="O47" s="34"/>
      <c r="P47" s="57"/>
      <c r="Q47" s="60"/>
    </row>
    <row r="48" spans="3:17" x14ac:dyDescent="0.35">
      <c r="C48" s="30">
        <v>17</v>
      </c>
      <c r="D48" s="31" t="s">
        <v>991</v>
      </c>
      <c r="E48" s="56">
        <v>3</v>
      </c>
      <c r="F48" s="32">
        <v>0.75</v>
      </c>
      <c r="G48" s="59">
        <v>13</v>
      </c>
      <c r="I48" s="63"/>
      <c r="J48" s="64"/>
      <c r="K48" s="64"/>
      <c r="L48" s="64"/>
      <c r="M48" s="64"/>
      <c r="N48" s="64"/>
      <c r="O48" s="30"/>
      <c r="P48" s="56"/>
      <c r="Q48" s="59"/>
    </row>
    <row r="49" spans="3:18" x14ac:dyDescent="0.35">
      <c r="C49" s="30">
        <v>18</v>
      </c>
      <c r="D49" s="31" t="s">
        <v>999</v>
      </c>
      <c r="E49" s="56">
        <v>3</v>
      </c>
      <c r="F49" s="32">
        <v>0.75</v>
      </c>
      <c r="G49" s="59">
        <v>15</v>
      </c>
      <c r="I49" s="65"/>
      <c r="J49" s="66"/>
      <c r="K49" s="66"/>
      <c r="L49" s="66"/>
      <c r="M49" s="66"/>
      <c r="N49" s="66"/>
      <c r="O49" s="34"/>
      <c r="P49" s="57"/>
      <c r="Q49" s="60"/>
    </row>
    <row r="50" spans="3:18" x14ac:dyDescent="0.35">
      <c r="C50" s="30">
        <v>19</v>
      </c>
      <c r="D50" s="31" t="s">
        <v>1004</v>
      </c>
      <c r="E50" s="56">
        <v>3</v>
      </c>
      <c r="F50" s="32">
        <v>0.75</v>
      </c>
      <c r="G50" s="59">
        <v>16</v>
      </c>
    </row>
    <row r="51" spans="3:18" x14ac:dyDescent="0.35">
      <c r="C51" s="34">
        <v>20</v>
      </c>
      <c r="D51" s="35" t="s">
        <v>993</v>
      </c>
      <c r="E51" s="57">
        <v>3</v>
      </c>
      <c r="F51" s="37">
        <v>0.75</v>
      </c>
      <c r="G51" s="60">
        <v>18</v>
      </c>
    </row>
    <row r="53" spans="3:18" ht="17.5" thickBot="1" x14ac:dyDescent="0.45">
      <c r="D53" s="178" t="s">
        <v>855</v>
      </c>
      <c r="E53" s="179"/>
      <c r="F53" s="180"/>
      <c r="O53" s="178" t="s">
        <v>78</v>
      </c>
      <c r="P53" s="179"/>
      <c r="Q53" s="179"/>
      <c r="R53" s="180"/>
    </row>
    <row r="54" spans="3:18" ht="16.5" customHeight="1" thickTop="1" x14ac:dyDescent="0.35">
      <c r="D54" s="137" t="s">
        <v>9</v>
      </c>
      <c r="E54" s="138" t="s">
        <v>854</v>
      </c>
      <c r="F54" s="139" t="s">
        <v>12</v>
      </c>
      <c r="O54" s="145"/>
      <c r="P54" s="146" t="s">
        <v>79</v>
      </c>
      <c r="Q54" s="147">
        <v>31</v>
      </c>
      <c r="R54" s="148"/>
    </row>
    <row r="55" spans="3:18" x14ac:dyDescent="0.35">
      <c r="D55" s="140" t="s">
        <v>90</v>
      </c>
      <c r="E55" s="5">
        <v>109</v>
      </c>
      <c r="F55" s="141">
        <v>0.43348599999999998</v>
      </c>
      <c r="O55" s="34"/>
      <c r="P55" s="40" t="s">
        <v>80</v>
      </c>
      <c r="Q55" s="36">
        <v>156</v>
      </c>
      <c r="R55" s="38"/>
    </row>
    <row r="56" spans="3:18" x14ac:dyDescent="0.35">
      <c r="D56" s="142" t="s">
        <v>83</v>
      </c>
      <c r="E56" s="36">
        <v>73</v>
      </c>
      <c r="F56" s="143">
        <v>0.33219100000000001</v>
      </c>
      <c r="O56" s="149" t="s">
        <v>62</v>
      </c>
      <c r="P56" s="138" t="s">
        <v>66</v>
      </c>
      <c r="Q56" s="150"/>
      <c r="R56" s="151" t="s">
        <v>81</v>
      </c>
    </row>
    <row r="57" spans="3:18" x14ac:dyDescent="0.35">
      <c r="N57" s="61" t="s">
        <v>665</v>
      </c>
      <c r="O57" s="30" t="s">
        <v>663</v>
      </c>
      <c r="P57" s="69">
        <v>0</v>
      </c>
      <c r="Q57" s="70" t="s">
        <v>1</v>
      </c>
      <c r="R57" s="59">
        <v>31</v>
      </c>
    </row>
    <row r="58" spans="3:18" x14ac:dyDescent="0.35">
      <c r="N58" s="61" t="s">
        <v>681</v>
      </c>
      <c r="O58" s="30" t="s">
        <v>679</v>
      </c>
      <c r="P58" s="69">
        <v>89</v>
      </c>
      <c r="Q58" s="70" t="s">
        <v>1165</v>
      </c>
      <c r="R58" s="59">
        <v>31</v>
      </c>
    </row>
    <row r="59" spans="3:18" ht="17.5" thickBot="1" x14ac:dyDescent="0.45">
      <c r="D59" s="178" t="s">
        <v>856</v>
      </c>
      <c r="E59" s="179"/>
      <c r="F59" s="180"/>
      <c r="N59" s="61" t="s">
        <v>697</v>
      </c>
      <c r="O59" s="30" t="s">
        <v>695</v>
      </c>
      <c r="P59" s="69">
        <v>1</v>
      </c>
      <c r="Q59" s="70" t="s">
        <v>1166</v>
      </c>
      <c r="R59" s="59">
        <v>30</v>
      </c>
    </row>
    <row r="60" spans="3:18" ht="17.25" customHeight="1" thickTop="1" x14ac:dyDescent="0.35">
      <c r="D60" s="144" t="s">
        <v>8</v>
      </c>
      <c r="E60" s="138" t="s">
        <v>854</v>
      </c>
      <c r="F60" s="139" t="s">
        <v>12</v>
      </c>
      <c r="N60" s="61" t="s">
        <v>693</v>
      </c>
      <c r="O60" s="30" t="s">
        <v>691</v>
      </c>
      <c r="P60" s="69">
        <v>36</v>
      </c>
      <c r="Q60" s="70" t="s">
        <v>1165</v>
      </c>
      <c r="R60" s="59">
        <v>31</v>
      </c>
    </row>
    <row r="61" spans="3:18" x14ac:dyDescent="0.35">
      <c r="D61" s="140" t="s">
        <v>84</v>
      </c>
      <c r="E61" s="5">
        <v>129</v>
      </c>
      <c r="F61" s="141">
        <v>0.42635600000000001</v>
      </c>
      <c r="N61" s="61" t="s">
        <v>701</v>
      </c>
      <c r="O61" s="30" t="s">
        <v>699</v>
      </c>
      <c r="P61" s="69">
        <v>0</v>
      </c>
      <c r="Q61" s="70" t="s">
        <v>1</v>
      </c>
      <c r="R61" s="59">
        <v>31</v>
      </c>
    </row>
    <row r="62" spans="3:18" x14ac:dyDescent="0.35">
      <c r="D62" s="142" t="s">
        <v>82</v>
      </c>
      <c r="E62" s="36">
        <v>56</v>
      </c>
      <c r="F62" s="143">
        <v>0.3125</v>
      </c>
      <c r="N62" s="61" t="s">
        <v>677</v>
      </c>
      <c r="O62" s="30" t="s">
        <v>675</v>
      </c>
      <c r="P62" s="69">
        <v>0</v>
      </c>
      <c r="Q62" s="70" t="s">
        <v>1</v>
      </c>
      <c r="R62" s="59">
        <v>31</v>
      </c>
    </row>
    <row r="63" spans="3:18" x14ac:dyDescent="0.35">
      <c r="N63" s="61" t="s">
        <v>689</v>
      </c>
      <c r="O63" s="30" t="s">
        <v>687</v>
      </c>
      <c r="P63" s="69">
        <v>0</v>
      </c>
      <c r="Q63" s="70" t="s">
        <v>1</v>
      </c>
      <c r="R63" s="59">
        <v>31</v>
      </c>
    </row>
    <row r="64" spans="3:18" ht="17.5" thickBot="1" x14ac:dyDescent="0.45">
      <c r="D64" s="178" t="s">
        <v>859</v>
      </c>
      <c r="E64" s="179"/>
      <c r="F64" s="180"/>
      <c r="N64" s="61" t="s">
        <v>727</v>
      </c>
      <c r="O64" s="30" t="s">
        <v>726</v>
      </c>
      <c r="P64" s="69">
        <v>19</v>
      </c>
      <c r="Q64" s="70" t="s">
        <v>1166</v>
      </c>
      <c r="R64" s="59">
        <v>12</v>
      </c>
    </row>
    <row r="65" spans="4:18" ht="15" thickTop="1" x14ac:dyDescent="0.35">
      <c r="D65" s="144" t="s">
        <v>62</v>
      </c>
      <c r="E65" s="138" t="s">
        <v>854</v>
      </c>
      <c r="F65" s="139" t="s">
        <v>12</v>
      </c>
      <c r="N65" s="61" t="s">
        <v>731</v>
      </c>
      <c r="O65" s="30" t="s">
        <v>729</v>
      </c>
      <c r="P65" s="69">
        <v>3</v>
      </c>
      <c r="Q65" s="70" t="s">
        <v>1166</v>
      </c>
      <c r="R65" s="59">
        <v>28</v>
      </c>
    </row>
    <row r="66" spans="4:18" x14ac:dyDescent="0.35">
      <c r="D66" s="153" t="s">
        <v>683</v>
      </c>
      <c r="E66" s="154">
        <v>5</v>
      </c>
      <c r="F66" s="155">
        <v>0.65</v>
      </c>
      <c r="N66" s="61" t="s">
        <v>713</v>
      </c>
      <c r="O66" s="30" t="s">
        <v>711</v>
      </c>
      <c r="P66" s="69">
        <v>0</v>
      </c>
      <c r="Q66" s="70" t="s">
        <v>1</v>
      </c>
      <c r="R66" s="59">
        <v>31</v>
      </c>
    </row>
    <row r="67" spans="4:18" x14ac:dyDescent="0.35">
      <c r="D67" s="140" t="s">
        <v>707</v>
      </c>
      <c r="E67" s="56">
        <v>6</v>
      </c>
      <c r="F67" s="141">
        <v>0.54166599999999998</v>
      </c>
      <c r="N67" s="61" t="s">
        <v>724</v>
      </c>
      <c r="O67" s="30" t="s">
        <v>722</v>
      </c>
      <c r="P67" s="69">
        <v>2</v>
      </c>
      <c r="Q67" s="70" t="s">
        <v>1165</v>
      </c>
      <c r="R67" s="59">
        <v>31</v>
      </c>
    </row>
    <row r="68" spans="4:18" x14ac:dyDescent="0.35">
      <c r="D68" s="140" t="s">
        <v>715</v>
      </c>
      <c r="E68" s="56">
        <v>13</v>
      </c>
      <c r="F68" s="141">
        <v>0.51922999999999997</v>
      </c>
      <c r="N68" s="61" t="s">
        <v>720</v>
      </c>
      <c r="O68" s="30" t="s">
        <v>719</v>
      </c>
      <c r="P68" s="69">
        <v>0</v>
      </c>
      <c r="Q68" s="70" t="s">
        <v>1</v>
      </c>
      <c r="R68" s="59">
        <v>31</v>
      </c>
    </row>
    <row r="69" spans="4:18" x14ac:dyDescent="0.35">
      <c r="D69" s="140" t="s">
        <v>671</v>
      </c>
      <c r="E69" s="56">
        <v>3</v>
      </c>
      <c r="F69" s="141">
        <v>0.5</v>
      </c>
      <c r="N69" s="61" t="s">
        <v>669</v>
      </c>
      <c r="O69" s="30" t="s">
        <v>667</v>
      </c>
      <c r="P69" s="69">
        <v>0</v>
      </c>
      <c r="Q69" s="70" t="s">
        <v>1</v>
      </c>
      <c r="R69" s="59">
        <v>31</v>
      </c>
    </row>
    <row r="70" spans="4:18" x14ac:dyDescent="0.35">
      <c r="D70" s="140" t="s">
        <v>667</v>
      </c>
      <c r="E70" s="56">
        <v>1</v>
      </c>
      <c r="F70" s="141">
        <v>0.5</v>
      </c>
      <c r="N70" s="61" t="s">
        <v>705</v>
      </c>
      <c r="O70" s="30" t="s">
        <v>703</v>
      </c>
      <c r="P70" s="69">
        <v>2</v>
      </c>
      <c r="Q70" s="70" t="s">
        <v>1165</v>
      </c>
      <c r="R70" s="59">
        <v>31</v>
      </c>
    </row>
    <row r="71" spans="4:18" x14ac:dyDescent="0.35">
      <c r="D71" s="140" t="s">
        <v>695</v>
      </c>
      <c r="E71" s="56">
        <v>26</v>
      </c>
      <c r="F71" s="141">
        <v>0.5</v>
      </c>
      <c r="N71" s="61" t="s">
        <v>717</v>
      </c>
      <c r="O71" s="30" t="s">
        <v>715</v>
      </c>
      <c r="P71" s="69">
        <v>0</v>
      </c>
      <c r="Q71" s="70" t="s">
        <v>1</v>
      </c>
      <c r="R71" s="59">
        <v>31</v>
      </c>
    </row>
    <row r="72" spans="4:18" x14ac:dyDescent="0.35">
      <c r="D72" s="140" t="s">
        <v>699</v>
      </c>
      <c r="E72" s="56">
        <v>13</v>
      </c>
      <c r="F72" s="141">
        <v>0.44230700000000001</v>
      </c>
      <c r="N72" s="61" t="s">
        <v>685</v>
      </c>
      <c r="O72" s="30" t="s">
        <v>683</v>
      </c>
      <c r="P72" s="69">
        <v>8</v>
      </c>
      <c r="Q72" s="70" t="s">
        <v>1166</v>
      </c>
      <c r="R72" s="59">
        <v>23</v>
      </c>
    </row>
    <row r="73" spans="4:18" x14ac:dyDescent="0.35">
      <c r="D73" s="140" t="s">
        <v>1215</v>
      </c>
      <c r="E73" s="56">
        <v>11</v>
      </c>
      <c r="F73" s="141">
        <v>0.43181799999999998</v>
      </c>
      <c r="N73" s="61" t="s">
        <v>673</v>
      </c>
      <c r="O73" s="30" t="s">
        <v>671</v>
      </c>
      <c r="P73" s="69">
        <v>0</v>
      </c>
      <c r="Q73" s="70" t="s">
        <v>1</v>
      </c>
      <c r="R73" s="59">
        <v>31</v>
      </c>
    </row>
    <row r="74" spans="4:18" x14ac:dyDescent="0.35">
      <c r="D74" s="140" t="s">
        <v>679</v>
      </c>
      <c r="E74" s="56">
        <v>8</v>
      </c>
      <c r="F74" s="141">
        <v>0.40625</v>
      </c>
      <c r="N74" s="61" t="s">
        <v>709</v>
      </c>
      <c r="O74" s="34" t="s">
        <v>707</v>
      </c>
      <c r="P74" s="71">
        <v>0</v>
      </c>
      <c r="Q74" s="72" t="s">
        <v>1</v>
      </c>
      <c r="R74" s="60">
        <v>31</v>
      </c>
    </row>
    <row r="75" spans="4:18" x14ac:dyDescent="0.35">
      <c r="D75" s="140" t="s">
        <v>719</v>
      </c>
      <c r="E75" s="56">
        <v>11</v>
      </c>
      <c r="F75" s="141">
        <v>0.36363600000000001</v>
      </c>
    </row>
    <row r="76" spans="4:18" x14ac:dyDescent="0.35">
      <c r="D76" s="140" t="s">
        <v>711</v>
      </c>
      <c r="E76" s="56">
        <v>23</v>
      </c>
      <c r="F76" s="141">
        <v>0.32608599999999999</v>
      </c>
    </row>
    <row r="77" spans="4:18" x14ac:dyDescent="0.35">
      <c r="D77" s="140" t="s">
        <v>722</v>
      </c>
      <c r="E77" s="56">
        <v>11</v>
      </c>
      <c r="F77" s="141">
        <v>0.31818099999999999</v>
      </c>
    </row>
    <row r="78" spans="4:18" x14ac:dyDescent="0.35">
      <c r="D78" s="140" t="s">
        <v>687</v>
      </c>
      <c r="E78" s="56">
        <v>14</v>
      </c>
      <c r="F78" s="141">
        <v>0.30357099999999998</v>
      </c>
    </row>
    <row r="79" spans="4:18" x14ac:dyDescent="0.35">
      <c r="D79" s="140" t="s">
        <v>691</v>
      </c>
      <c r="E79" s="56">
        <v>24</v>
      </c>
      <c r="F79" s="141">
        <v>0.28125</v>
      </c>
    </row>
    <row r="80" spans="4:18" x14ac:dyDescent="0.35">
      <c r="D80" s="140" t="s">
        <v>703</v>
      </c>
      <c r="E80" s="56">
        <v>14</v>
      </c>
      <c r="F80" s="141">
        <v>0.26785700000000001</v>
      </c>
    </row>
    <row r="81" spans="4:6" x14ac:dyDescent="0.35">
      <c r="D81" s="140" t="s">
        <v>663</v>
      </c>
      <c r="E81" s="56">
        <v>2</v>
      </c>
      <c r="F81" s="141">
        <v>0.25</v>
      </c>
    </row>
    <row r="82" spans="4:6" x14ac:dyDescent="0.35">
      <c r="D82" s="140" t="s">
        <v>675</v>
      </c>
      <c r="E82" s="56">
        <v>1</v>
      </c>
      <c r="F82" s="141">
        <v>0.25</v>
      </c>
    </row>
    <row r="83" spans="4:6" x14ac:dyDescent="0.35">
      <c r="D83" s="142"/>
      <c r="E83" s="57"/>
      <c r="F83" s="143"/>
    </row>
  </sheetData>
  <mergeCells count="9">
    <mergeCell ref="D64:F64"/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0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91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48409-BD14-43C9-B7DB-F866A29491E7}">
  <sheetPr codeName="Sheet40"/>
  <dimension ref="A1:AK9"/>
  <sheetViews>
    <sheetView topLeftCell="L1" workbookViewId="0">
      <selection activeCell="I3" sqref="I3"/>
    </sheetView>
  </sheetViews>
  <sheetFormatPr defaultRowHeight="14.5" x14ac:dyDescent="0.35"/>
  <cols>
    <col min="1" max="1" width="16.1796875" bestFit="1" customWidth="1"/>
    <col min="2" max="2" width="10" bestFit="1" customWidth="1"/>
    <col min="3" max="3" width="13.26953125" bestFit="1" customWidth="1"/>
    <col min="4" max="4" width="12.453125" bestFit="1" customWidth="1"/>
    <col min="5" max="5" width="20.26953125" bestFit="1" customWidth="1"/>
    <col min="6" max="6" width="9.81640625" bestFit="1" customWidth="1"/>
    <col min="7" max="7" width="20.26953125" customWidth="1"/>
  </cols>
  <sheetData>
    <row r="1" spans="1:37" x14ac:dyDescent="0.35">
      <c r="A1" s="1" t="s">
        <v>654</v>
      </c>
      <c r="B1" t="s">
        <v>72</v>
      </c>
      <c r="C1" t="s">
        <v>655</v>
      </c>
      <c r="D1" t="s">
        <v>656</v>
      </c>
      <c r="E1" t="s">
        <v>657</v>
      </c>
      <c r="F1" t="s">
        <v>658</v>
      </c>
      <c r="H1">
        <f>MAX(TeamLadderPositions__315[RoundNum])</f>
        <v>0</v>
      </c>
      <c r="I1" t="s">
        <v>72</v>
      </c>
      <c r="K1" t="s">
        <v>656</v>
      </c>
      <c r="M1" cm="1">
        <f t="array" ref="M1:AK1">TRANSPOSE(_xlfn._xlws.SORT(_xlfn.UNIQUE(Matches__2[RoundNum])))</f>
        <v>0</v>
      </c>
      <c r="N1">
        <v>1</v>
      </c>
      <c r="O1">
        <v>2</v>
      </c>
      <c r="P1">
        <v>3</v>
      </c>
      <c r="Q1">
        <v>4</v>
      </c>
      <c r="R1">
        <v>5</v>
      </c>
      <c r="S1">
        <v>6</v>
      </c>
      <c r="T1">
        <v>7</v>
      </c>
      <c r="U1">
        <v>8</v>
      </c>
      <c r="V1">
        <v>9</v>
      </c>
      <c r="W1">
        <v>10</v>
      </c>
      <c r="X1">
        <v>11</v>
      </c>
      <c r="Y1">
        <v>12</v>
      </c>
      <c r="Z1">
        <v>13</v>
      </c>
      <c r="AA1">
        <v>14</v>
      </c>
      <c r="AB1">
        <v>15</v>
      </c>
      <c r="AC1">
        <v>16</v>
      </c>
      <c r="AD1">
        <v>17</v>
      </c>
      <c r="AE1">
        <v>18</v>
      </c>
      <c r="AF1">
        <v>19</v>
      </c>
      <c r="AG1">
        <v>20</v>
      </c>
      <c r="AH1">
        <v>21</v>
      </c>
      <c r="AI1">
        <v>22</v>
      </c>
      <c r="AJ1">
        <v>23</v>
      </c>
      <c r="AK1">
        <v>24</v>
      </c>
    </row>
    <row r="2" spans="1:37" x14ac:dyDescent="0.35">
      <c r="A2">
        <v>956</v>
      </c>
      <c r="B2">
        <v>17</v>
      </c>
      <c r="C2">
        <v>0</v>
      </c>
      <c r="D2">
        <v>1</v>
      </c>
      <c r="E2">
        <v>4</v>
      </c>
      <c r="F2" t="b">
        <f>TeamLadderPositions__315[[#This Row],[RoundNum]]=$H$1</f>
        <v>1</v>
      </c>
      <c r="I2" cm="1">
        <f t="array" ref="I2:K9">_xlfn._xlws.FILTER(TeamLadderPositions__315[[TeamID]:[LadderPos]],TeamLadderPositions__315[Include])</f>
        <v>17</v>
      </c>
      <c r="J2">
        <v>0</v>
      </c>
      <c r="K2">
        <v>1</v>
      </c>
      <c r="L2" t="s">
        <v>727</v>
      </c>
      <c r="M2" t="e" cm="1">
        <f t="array" aca="1" ref="M2:AK9" ca="1">IF(_xlfn.MAXIFS(TeamLadderPositions__315[LadderPos],TeamLadderPositions__315[RoundNum],_xlfn.ANCHORARRAY($M$1),TeamLadderPositions__315[TeamID],OFFSET(_xlfn.ANCHORARRAY($I$2),0,0,,1))=0,NA(),_xlfn.MAXIFS(TeamLadderPositions__315[LadderPos],TeamLadderPositions__315[RoundNum],_xlfn.ANCHORARRAY($M$1),TeamLadderPositions__315[TeamID],OFFSET(_xlfn.ANCHORARRAY($I$2),0,0,,1)))</f>
        <v>#NAME?</v>
      </c>
      <c r="N2" t="e">
        <f ca="1"/>
        <v>#NAME?</v>
      </c>
      <c r="O2" t="e">
        <f ca="1"/>
        <v>#NAME?</v>
      </c>
      <c r="P2" t="e">
        <f ca="1"/>
        <v>#NAME?</v>
      </c>
      <c r="Q2" t="e">
        <f ca="1"/>
        <v>#NAME?</v>
      </c>
      <c r="R2" t="e">
        <f ca="1"/>
        <v>#NAME?</v>
      </c>
      <c r="S2" t="e">
        <f ca="1"/>
        <v>#NAME?</v>
      </c>
      <c r="T2" t="e">
        <f ca="1"/>
        <v>#NAME?</v>
      </c>
      <c r="U2" t="e">
        <f ca="1"/>
        <v>#NAME?</v>
      </c>
      <c r="V2" t="e">
        <f ca="1"/>
        <v>#NAME?</v>
      </c>
      <c r="W2" t="e">
        <f ca="1"/>
        <v>#NAME?</v>
      </c>
      <c r="X2" t="e">
        <f ca="1"/>
        <v>#NAME?</v>
      </c>
      <c r="Y2" t="e">
        <f ca="1"/>
        <v>#NAME?</v>
      </c>
      <c r="Z2" t="e">
        <f ca="1"/>
        <v>#NAME?</v>
      </c>
      <c r="AA2" t="e">
        <f ca="1"/>
        <v>#NAME?</v>
      </c>
      <c r="AB2" t="e">
        <f ca="1"/>
        <v>#NAME?</v>
      </c>
      <c r="AC2" t="e">
        <f ca="1"/>
        <v>#NAME?</v>
      </c>
      <c r="AD2" t="e">
        <f ca="1"/>
        <v>#NAME?</v>
      </c>
      <c r="AE2" t="e">
        <f ca="1"/>
        <v>#NAME?</v>
      </c>
      <c r="AF2" t="e">
        <f ca="1"/>
        <v>#NAME?</v>
      </c>
      <c r="AG2" t="e">
        <f ca="1"/>
        <v>#NAME?</v>
      </c>
      <c r="AH2" t="e">
        <f ca="1"/>
        <v>#NAME?</v>
      </c>
      <c r="AI2" t="e">
        <f ca="1"/>
        <v>#NAME?</v>
      </c>
      <c r="AJ2" t="e">
        <f ca="1"/>
        <v>#NAME?</v>
      </c>
      <c r="AK2" t="e">
        <f ca="1"/>
        <v>#NAME?</v>
      </c>
    </row>
    <row r="3" spans="1:37" x14ac:dyDescent="0.35">
      <c r="A3">
        <v>957</v>
      </c>
      <c r="B3">
        <v>18</v>
      </c>
      <c r="C3">
        <v>0</v>
      </c>
      <c r="D3">
        <v>2</v>
      </c>
      <c r="E3">
        <v>4</v>
      </c>
      <c r="F3" t="b">
        <f>TeamLadderPositions__315[[#This Row],[RoundNum]]=$H$1</f>
        <v>1</v>
      </c>
      <c r="I3">
        <v>18</v>
      </c>
      <c r="J3">
        <v>0</v>
      </c>
      <c r="K3">
        <v>2</v>
      </c>
      <c r="L3" t="s">
        <v>731</v>
      </c>
      <c r="M3" t="e">
        <f ca="1"/>
        <v>#NAME?</v>
      </c>
      <c r="N3" t="e">
        <f ca="1"/>
        <v>#NAME?</v>
      </c>
      <c r="O3" t="e">
        <f ca="1"/>
        <v>#NAME?</v>
      </c>
      <c r="P3" t="e">
        <f ca="1"/>
        <v>#NAME?</v>
      </c>
      <c r="Q3" t="e">
        <f ca="1"/>
        <v>#NAME?</v>
      </c>
      <c r="R3" t="e">
        <f ca="1"/>
        <v>#NAME?</v>
      </c>
      <c r="S3" t="e">
        <f ca="1"/>
        <v>#NAME?</v>
      </c>
      <c r="T3" t="e">
        <f ca="1"/>
        <v>#NAME?</v>
      </c>
      <c r="U3" t="e">
        <f ca="1"/>
        <v>#NAME?</v>
      </c>
      <c r="V3" t="e">
        <f ca="1"/>
        <v>#NAME?</v>
      </c>
      <c r="W3" t="e">
        <f ca="1"/>
        <v>#NAME?</v>
      </c>
      <c r="X3" t="e">
        <f ca="1"/>
        <v>#NAME?</v>
      </c>
      <c r="Y3" t="e">
        <f ca="1"/>
        <v>#NAME?</v>
      </c>
      <c r="Z3" t="e">
        <f ca="1"/>
        <v>#NAME?</v>
      </c>
      <c r="AA3" t="e">
        <f ca="1"/>
        <v>#NAME?</v>
      </c>
      <c r="AB3" t="e">
        <f ca="1"/>
        <v>#NAME?</v>
      </c>
      <c r="AC3" t="e">
        <f ca="1"/>
        <v>#NAME?</v>
      </c>
      <c r="AD3" t="e">
        <f ca="1"/>
        <v>#NAME?</v>
      </c>
      <c r="AE3" t="e">
        <f ca="1"/>
        <v>#NAME?</v>
      </c>
      <c r="AF3" t="e">
        <f ca="1"/>
        <v>#NAME?</v>
      </c>
      <c r="AG3" t="e">
        <f ca="1"/>
        <v>#NAME?</v>
      </c>
      <c r="AH3" t="e">
        <f ca="1"/>
        <v>#NAME?</v>
      </c>
      <c r="AI3" t="e">
        <f ca="1"/>
        <v>#NAME?</v>
      </c>
      <c r="AJ3" t="e">
        <f ca="1"/>
        <v>#NAME?</v>
      </c>
      <c r="AK3" t="e">
        <f ca="1"/>
        <v>#NAME?</v>
      </c>
    </row>
    <row r="4" spans="1:37" x14ac:dyDescent="0.35">
      <c r="A4">
        <v>958</v>
      </c>
      <c r="B4">
        <v>6</v>
      </c>
      <c r="C4">
        <v>0</v>
      </c>
      <c r="D4">
        <v>3</v>
      </c>
      <c r="E4">
        <v>4</v>
      </c>
      <c r="F4" t="b">
        <f>TeamLadderPositions__315[[#This Row],[RoundNum]]=$H$1</f>
        <v>1</v>
      </c>
      <c r="I4">
        <v>6</v>
      </c>
      <c r="J4">
        <v>0</v>
      </c>
      <c r="K4">
        <v>3</v>
      </c>
      <c r="L4" t="s">
        <v>685</v>
      </c>
      <c r="M4" t="e">
        <f ca="1"/>
        <v>#NAME?</v>
      </c>
      <c r="N4" t="e">
        <f ca="1"/>
        <v>#NAME?</v>
      </c>
      <c r="O4" t="e">
        <f ca="1"/>
        <v>#NAME?</v>
      </c>
      <c r="P4" t="e">
        <f ca="1"/>
        <v>#NAME?</v>
      </c>
      <c r="Q4" t="e">
        <f ca="1"/>
        <v>#NAME?</v>
      </c>
      <c r="R4" t="e">
        <f ca="1"/>
        <v>#NAME?</v>
      </c>
      <c r="S4" t="e">
        <f ca="1"/>
        <v>#NAME?</v>
      </c>
      <c r="T4" t="e">
        <f ca="1"/>
        <v>#NAME?</v>
      </c>
      <c r="U4" t="e">
        <f ca="1"/>
        <v>#NAME?</v>
      </c>
      <c r="V4" t="e">
        <f ca="1"/>
        <v>#NAME?</v>
      </c>
      <c r="W4" t="e">
        <f ca="1"/>
        <v>#NAME?</v>
      </c>
      <c r="X4" t="e">
        <f ca="1"/>
        <v>#NAME?</v>
      </c>
      <c r="Y4" t="e">
        <f ca="1"/>
        <v>#NAME?</v>
      </c>
      <c r="Z4" t="e">
        <f ca="1"/>
        <v>#NAME?</v>
      </c>
      <c r="AA4" t="e">
        <f ca="1"/>
        <v>#NAME?</v>
      </c>
      <c r="AB4" t="e">
        <f ca="1"/>
        <v>#NAME?</v>
      </c>
      <c r="AC4" t="e">
        <f ca="1"/>
        <v>#NAME?</v>
      </c>
      <c r="AD4" t="e">
        <f ca="1"/>
        <v>#NAME?</v>
      </c>
      <c r="AE4" t="e">
        <f ca="1"/>
        <v>#NAME?</v>
      </c>
      <c r="AF4" t="e">
        <f ca="1"/>
        <v>#NAME?</v>
      </c>
      <c r="AG4" t="e">
        <f ca="1"/>
        <v>#NAME?</v>
      </c>
      <c r="AH4" t="e">
        <f ca="1"/>
        <v>#NAME?</v>
      </c>
      <c r="AI4" t="e">
        <f ca="1"/>
        <v>#NAME?</v>
      </c>
      <c r="AJ4" t="e">
        <f ca="1"/>
        <v>#NAME?</v>
      </c>
      <c r="AK4" t="e">
        <f ca="1"/>
        <v>#NAME?</v>
      </c>
    </row>
    <row r="5" spans="1:37" x14ac:dyDescent="0.35">
      <c r="A5">
        <v>959</v>
      </c>
      <c r="B5">
        <v>9</v>
      </c>
      <c r="C5">
        <v>0</v>
      </c>
      <c r="D5">
        <v>4</v>
      </c>
      <c r="E5">
        <v>4</v>
      </c>
      <c r="F5" t="b">
        <f>TeamLadderPositions__315[[#This Row],[RoundNum]]=$H$1</f>
        <v>1</v>
      </c>
      <c r="I5">
        <v>9</v>
      </c>
      <c r="J5">
        <v>0</v>
      </c>
      <c r="K5">
        <v>4</v>
      </c>
      <c r="L5" t="s">
        <v>697</v>
      </c>
      <c r="M5" t="e">
        <f ca="1"/>
        <v>#NAME?</v>
      </c>
      <c r="N5" t="e">
        <f ca="1"/>
        <v>#NAME?</v>
      </c>
      <c r="O5" t="e">
        <f ca="1"/>
        <v>#NAME?</v>
      </c>
      <c r="P5" t="e">
        <f ca="1"/>
        <v>#NAME?</v>
      </c>
      <c r="Q5" t="e">
        <f ca="1"/>
        <v>#NAME?</v>
      </c>
      <c r="R5" t="e">
        <f ca="1"/>
        <v>#NAME?</v>
      </c>
      <c r="S5" t="e">
        <f ca="1"/>
        <v>#NAME?</v>
      </c>
      <c r="T5" t="e">
        <f ca="1"/>
        <v>#NAME?</v>
      </c>
      <c r="U5" t="e">
        <f ca="1"/>
        <v>#NAME?</v>
      </c>
      <c r="V5" t="e">
        <f ca="1"/>
        <v>#NAME?</v>
      </c>
      <c r="W5" t="e">
        <f ca="1"/>
        <v>#NAME?</v>
      </c>
      <c r="X5" t="e">
        <f ca="1"/>
        <v>#NAME?</v>
      </c>
      <c r="Y5" t="e">
        <f ca="1"/>
        <v>#NAME?</v>
      </c>
      <c r="Z5" t="e">
        <f ca="1"/>
        <v>#NAME?</v>
      </c>
      <c r="AA5" t="e">
        <f ca="1"/>
        <v>#NAME?</v>
      </c>
      <c r="AB5" t="e">
        <f ca="1"/>
        <v>#NAME?</v>
      </c>
      <c r="AC5" t="e">
        <f ca="1"/>
        <v>#NAME?</v>
      </c>
      <c r="AD5" t="e">
        <f ca="1"/>
        <v>#NAME?</v>
      </c>
      <c r="AE5" t="e">
        <f ca="1"/>
        <v>#NAME?</v>
      </c>
      <c r="AF5" t="e">
        <f ca="1"/>
        <v>#NAME?</v>
      </c>
      <c r="AG5" t="e">
        <f ca="1"/>
        <v>#NAME?</v>
      </c>
      <c r="AH5" t="e">
        <f ca="1"/>
        <v>#NAME?</v>
      </c>
      <c r="AI5" t="e">
        <f ca="1"/>
        <v>#NAME?</v>
      </c>
      <c r="AJ5" t="e">
        <f ca="1"/>
        <v>#NAME?</v>
      </c>
      <c r="AK5" t="e">
        <f ca="1"/>
        <v>#NAME?</v>
      </c>
    </row>
    <row r="6" spans="1:37" x14ac:dyDescent="0.35">
      <c r="A6">
        <v>960</v>
      </c>
      <c r="B6">
        <v>5</v>
      </c>
      <c r="C6">
        <v>0</v>
      </c>
      <c r="D6">
        <v>5</v>
      </c>
      <c r="E6">
        <v>0</v>
      </c>
      <c r="F6" t="b">
        <f>TeamLadderPositions__315[[#This Row],[RoundNum]]=$H$1</f>
        <v>1</v>
      </c>
      <c r="I6">
        <v>5</v>
      </c>
      <c r="J6">
        <v>0</v>
      </c>
      <c r="K6">
        <v>5</v>
      </c>
      <c r="L6" t="s">
        <v>681</v>
      </c>
      <c r="M6" t="e">
        <f ca="1"/>
        <v>#NAME?</v>
      </c>
      <c r="N6" t="e">
        <f ca="1"/>
        <v>#NAME?</v>
      </c>
      <c r="O6" t="e">
        <f ca="1"/>
        <v>#NAME?</v>
      </c>
      <c r="P6" t="e">
        <f ca="1"/>
        <v>#NAME?</v>
      </c>
      <c r="Q6" t="e">
        <f ca="1"/>
        <v>#NAME?</v>
      </c>
      <c r="R6" t="e">
        <f ca="1"/>
        <v>#NAME?</v>
      </c>
      <c r="S6" t="e">
        <f ca="1"/>
        <v>#NAME?</v>
      </c>
      <c r="T6" t="e">
        <f ca="1"/>
        <v>#NAME?</v>
      </c>
      <c r="U6" t="e">
        <f ca="1"/>
        <v>#NAME?</v>
      </c>
      <c r="V6" t="e">
        <f ca="1"/>
        <v>#NAME?</v>
      </c>
      <c r="W6" t="e">
        <f ca="1"/>
        <v>#NAME?</v>
      </c>
      <c r="X6" t="e">
        <f ca="1"/>
        <v>#NAME?</v>
      </c>
      <c r="Y6" t="e">
        <f ca="1"/>
        <v>#NAME?</v>
      </c>
      <c r="Z6" t="e">
        <f ca="1"/>
        <v>#NAME?</v>
      </c>
      <c r="AA6" t="e">
        <f ca="1"/>
        <v>#NAME?</v>
      </c>
      <c r="AB6" t="e">
        <f ca="1"/>
        <v>#NAME?</v>
      </c>
      <c r="AC6" t="e">
        <f ca="1"/>
        <v>#NAME?</v>
      </c>
      <c r="AD6" t="e">
        <f ca="1"/>
        <v>#NAME?</v>
      </c>
      <c r="AE6" t="e">
        <f ca="1"/>
        <v>#NAME?</v>
      </c>
      <c r="AF6" t="e">
        <f ca="1"/>
        <v>#NAME?</v>
      </c>
      <c r="AG6" t="e">
        <f ca="1"/>
        <v>#NAME?</v>
      </c>
      <c r="AH6" t="e">
        <f ca="1"/>
        <v>#NAME?</v>
      </c>
      <c r="AI6" t="e">
        <f ca="1"/>
        <v>#NAME?</v>
      </c>
      <c r="AJ6" t="e">
        <f ca="1"/>
        <v>#NAME?</v>
      </c>
      <c r="AK6" t="e">
        <f ca="1"/>
        <v>#NAME?</v>
      </c>
    </row>
    <row r="7" spans="1:37" x14ac:dyDescent="0.35">
      <c r="A7">
        <v>961</v>
      </c>
      <c r="B7">
        <v>16</v>
      </c>
      <c r="C7">
        <v>0</v>
      </c>
      <c r="D7">
        <v>6</v>
      </c>
      <c r="E7">
        <v>0</v>
      </c>
      <c r="F7" t="b">
        <f>TeamLadderPositions__315[[#This Row],[RoundNum]]=$H$1</f>
        <v>1</v>
      </c>
      <c r="I7">
        <v>16</v>
      </c>
      <c r="J7">
        <v>0</v>
      </c>
      <c r="K7">
        <v>6</v>
      </c>
      <c r="L7" t="s">
        <v>724</v>
      </c>
      <c r="M7" t="e">
        <f ca="1"/>
        <v>#NAME?</v>
      </c>
      <c r="N7" t="e">
        <f ca="1"/>
        <v>#NAME?</v>
      </c>
      <c r="O7" t="e">
        <f ca="1"/>
        <v>#NAME?</v>
      </c>
      <c r="P7" t="e">
        <f ca="1"/>
        <v>#NAME?</v>
      </c>
      <c r="Q7" t="e">
        <f ca="1"/>
        <v>#NAME?</v>
      </c>
      <c r="R7" t="e">
        <f ca="1"/>
        <v>#NAME?</v>
      </c>
      <c r="S7" t="e">
        <f ca="1"/>
        <v>#NAME?</v>
      </c>
      <c r="T7" t="e">
        <f ca="1"/>
        <v>#NAME?</v>
      </c>
      <c r="U7" t="e">
        <f ca="1"/>
        <v>#NAME?</v>
      </c>
      <c r="V7" t="e">
        <f ca="1"/>
        <v>#NAME?</v>
      </c>
      <c r="W7" t="e">
        <f ca="1"/>
        <v>#NAME?</v>
      </c>
      <c r="X7" t="e">
        <f ca="1"/>
        <v>#NAME?</v>
      </c>
      <c r="Y7" t="e">
        <f ca="1"/>
        <v>#NAME?</v>
      </c>
      <c r="Z7" t="e">
        <f ca="1"/>
        <v>#NAME?</v>
      </c>
      <c r="AA7" t="e">
        <f ca="1"/>
        <v>#NAME?</v>
      </c>
      <c r="AB7" t="e">
        <f ca="1"/>
        <v>#NAME?</v>
      </c>
      <c r="AC7" t="e">
        <f ca="1"/>
        <v>#NAME?</v>
      </c>
      <c r="AD7" t="e">
        <f ca="1"/>
        <v>#NAME?</v>
      </c>
      <c r="AE7" t="e">
        <f ca="1"/>
        <v>#NAME?</v>
      </c>
      <c r="AF7" t="e">
        <f ca="1"/>
        <v>#NAME?</v>
      </c>
      <c r="AG7" t="e">
        <f ca="1"/>
        <v>#NAME?</v>
      </c>
      <c r="AH7" t="e">
        <f ca="1"/>
        <v>#NAME?</v>
      </c>
      <c r="AI7" t="e">
        <f ca="1"/>
        <v>#NAME?</v>
      </c>
      <c r="AJ7" t="e">
        <f ca="1"/>
        <v>#NAME?</v>
      </c>
      <c r="AK7" t="e">
        <f ca="1"/>
        <v>#NAME?</v>
      </c>
    </row>
    <row r="8" spans="1:37" x14ac:dyDescent="0.35">
      <c r="A8">
        <v>962</v>
      </c>
      <c r="B8">
        <v>8</v>
      </c>
      <c r="C8">
        <v>0</v>
      </c>
      <c r="D8">
        <v>7</v>
      </c>
      <c r="E8">
        <v>0</v>
      </c>
      <c r="F8" t="b">
        <f>TeamLadderPositions__315[[#This Row],[RoundNum]]=$H$1</f>
        <v>1</v>
      </c>
      <c r="I8">
        <v>8</v>
      </c>
      <c r="J8">
        <v>0</v>
      </c>
      <c r="K8">
        <v>7</v>
      </c>
      <c r="L8" t="s">
        <v>693</v>
      </c>
      <c r="M8" t="e">
        <f ca="1"/>
        <v>#NAME?</v>
      </c>
      <c r="N8" t="e">
        <f ca="1"/>
        <v>#NAME?</v>
      </c>
      <c r="O8" t="e">
        <f ca="1"/>
        <v>#NAME?</v>
      </c>
      <c r="P8" t="e">
        <f ca="1"/>
        <v>#NAME?</v>
      </c>
      <c r="Q8" t="e">
        <f ca="1"/>
        <v>#NAME?</v>
      </c>
      <c r="R8" t="e">
        <f ca="1"/>
        <v>#NAME?</v>
      </c>
      <c r="S8" t="e">
        <f ca="1"/>
        <v>#NAME?</v>
      </c>
      <c r="T8" t="e">
        <f ca="1"/>
        <v>#NAME?</v>
      </c>
      <c r="U8" t="e">
        <f ca="1"/>
        <v>#NAME?</v>
      </c>
      <c r="V8" t="e">
        <f ca="1"/>
        <v>#NAME?</v>
      </c>
      <c r="W8" t="e">
        <f ca="1"/>
        <v>#NAME?</v>
      </c>
      <c r="X8" t="e">
        <f ca="1"/>
        <v>#NAME?</v>
      </c>
      <c r="Y8" t="e">
        <f ca="1"/>
        <v>#NAME?</v>
      </c>
      <c r="Z8" t="e">
        <f ca="1"/>
        <v>#NAME?</v>
      </c>
      <c r="AA8" t="e">
        <f ca="1"/>
        <v>#NAME?</v>
      </c>
      <c r="AB8" t="e">
        <f ca="1"/>
        <v>#NAME?</v>
      </c>
      <c r="AC8" t="e">
        <f ca="1"/>
        <v>#NAME?</v>
      </c>
      <c r="AD8" t="e">
        <f ca="1"/>
        <v>#NAME?</v>
      </c>
      <c r="AE8" t="e">
        <f ca="1"/>
        <v>#NAME?</v>
      </c>
      <c r="AF8" t="e">
        <f ca="1"/>
        <v>#NAME?</v>
      </c>
      <c r="AG8" t="e">
        <f ca="1"/>
        <v>#NAME?</v>
      </c>
      <c r="AH8" t="e">
        <f ca="1"/>
        <v>#NAME?</v>
      </c>
      <c r="AI8" t="e">
        <f ca="1"/>
        <v>#NAME?</v>
      </c>
      <c r="AJ8" t="e">
        <f ca="1"/>
        <v>#NAME?</v>
      </c>
      <c r="AK8" t="e">
        <f ca="1"/>
        <v>#NAME?</v>
      </c>
    </row>
    <row r="9" spans="1:37" x14ac:dyDescent="0.35">
      <c r="A9">
        <v>963</v>
      </c>
      <c r="B9">
        <v>11</v>
      </c>
      <c r="C9">
        <v>0</v>
      </c>
      <c r="D9">
        <v>8</v>
      </c>
      <c r="E9">
        <v>0</v>
      </c>
      <c r="F9" t="b">
        <f>TeamLadderPositions__315[[#This Row],[RoundNum]]=$H$1</f>
        <v>1</v>
      </c>
      <c r="I9">
        <v>11</v>
      </c>
      <c r="J9">
        <v>0</v>
      </c>
      <c r="K9">
        <v>8</v>
      </c>
      <c r="L9" t="s">
        <v>705</v>
      </c>
      <c r="M9" t="e">
        <f ca="1"/>
        <v>#NAME?</v>
      </c>
      <c r="N9" t="e">
        <f ca="1"/>
        <v>#NAME?</v>
      </c>
      <c r="O9" t="e">
        <f ca="1"/>
        <v>#NAME?</v>
      </c>
      <c r="P9" t="e">
        <f ca="1"/>
        <v>#NAME?</v>
      </c>
      <c r="Q9" t="e">
        <f ca="1"/>
        <v>#NAME?</v>
      </c>
      <c r="R9" t="e">
        <f ca="1"/>
        <v>#NAME?</v>
      </c>
      <c r="S9" t="e">
        <f ca="1"/>
        <v>#NAME?</v>
      </c>
      <c r="T9" t="e">
        <f ca="1"/>
        <v>#NAME?</v>
      </c>
      <c r="U9" t="e">
        <f ca="1"/>
        <v>#NAME?</v>
      </c>
      <c r="V9" t="e">
        <f ca="1"/>
        <v>#NAME?</v>
      </c>
      <c r="W9" t="e">
        <f ca="1"/>
        <v>#NAME?</v>
      </c>
      <c r="X9" t="e">
        <f ca="1"/>
        <v>#NAME?</v>
      </c>
      <c r="Y9" t="e">
        <f ca="1"/>
        <v>#NAME?</v>
      </c>
      <c r="Z9" t="e">
        <f ca="1"/>
        <v>#NAME?</v>
      </c>
      <c r="AA9" t="e">
        <f ca="1"/>
        <v>#NAME?</v>
      </c>
      <c r="AB9" t="e">
        <f ca="1"/>
        <v>#NAME?</v>
      </c>
      <c r="AC9" t="e">
        <f ca="1"/>
        <v>#NAME?</v>
      </c>
      <c r="AD9" t="e">
        <f ca="1"/>
        <v>#NAME?</v>
      </c>
      <c r="AE9" t="e">
        <f ca="1"/>
        <v>#NAME?</v>
      </c>
      <c r="AF9" t="e">
        <f ca="1"/>
        <v>#NAME?</v>
      </c>
      <c r="AG9" t="e">
        <f ca="1"/>
        <v>#NAME?</v>
      </c>
      <c r="AH9" t="e">
        <f ca="1"/>
        <v>#NAME?</v>
      </c>
      <c r="AI9" t="e">
        <f ca="1"/>
        <v>#NAME?</v>
      </c>
      <c r="AJ9" t="e">
        <f ca="1"/>
        <v>#NAME?</v>
      </c>
      <c r="AK9" t="e">
        <f ca="1"/>
        <v>#NAME?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3" tint="0.59999389629810485"/>
  </sheetPr>
  <dimension ref="A1:E24"/>
  <sheetViews>
    <sheetView workbookViewId="0"/>
  </sheetViews>
  <sheetFormatPr defaultRowHeight="14.5" x14ac:dyDescent="0.35"/>
  <cols>
    <col min="1" max="1" width="10.26953125" bestFit="1" customWidth="1"/>
    <col min="2" max="2" width="19.81640625" bestFit="1" customWidth="1"/>
    <col min="3" max="3" width="8.453125" bestFit="1" customWidth="1"/>
    <col min="4" max="4" width="13.7265625" bestFit="1" customWidth="1"/>
    <col min="5" max="5" width="24.81640625" bestFit="1" customWidth="1"/>
  </cols>
  <sheetData>
    <row r="1" spans="1:5" x14ac:dyDescent="0.35">
      <c r="A1" t="s">
        <v>45</v>
      </c>
      <c r="B1" t="s">
        <v>603</v>
      </c>
      <c r="C1" t="s">
        <v>604</v>
      </c>
      <c r="D1" t="s">
        <v>605</v>
      </c>
      <c r="E1" t="s">
        <v>606</v>
      </c>
    </row>
    <row r="2" spans="1:5" x14ac:dyDescent="0.35">
      <c r="A2">
        <v>18</v>
      </c>
      <c r="B2" t="s">
        <v>607</v>
      </c>
      <c r="C2" t="b">
        <v>1</v>
      </c>
      <c r="D2" s="4">
        <v>45014.492161956019</v>
      </c>
      <c r="E2" t="b">
        <v>1</v>
      </c>
    </row>
    <row r="3" spans="1:5" x14ac:dyDescent="0.35">
      <c r="A3">
        <v>6</v>
      </c>
      <c r="B3" t="s">
        <v>608</v>
      </c>
      <c r="C3" t="b">
        <v>1</v>
      </c>
      <c r="D3" s="4">
        <v>45014.492126273151</v>
      </c>
      <c r="E3" t="b">
        <v>1</v>
      </c>
    </row>
    <row r="4" spans="1:5" x14ac:dyDescent="0.35">
      <c r="A4">
        <v>16</v>
      </c>
      <c r="B4" t="s">
        <v>609</v>
      </c>
      <c r="C4" t="b">
        <v>1</v>
      </c>
      <c r="D4" s="4">
        <v>45014.492157442131</v>
      </c>
      <c r="E4" t="b">
        <v>1</v>
      </c>
    </row>
    <row r="5" spans="1:5" x14ac:dyDescent="0.35">
      <c r="A5">
        <v>10</v>
      </c>
      <c r="B5" t="s">
        <v>610</v>
      </c>
      <c r="C5" t="b">
        <v>1</v>
      </c>
      <c r="D5" s="4">
        <v>45014.492137766203</v>
      </c>
      <c r="E5" t="b">
        <v>1</v>
      </c>
    </row>
    <row r="6" spans="1:5" x14ac:dyDescent="0.35">
      <c r="A6">
        <v>3</v>
      </c>
      <c r="B6" t="s">
        <v>611</v>
      </c>
      <c r="C6" t="b">
        <v>1</v>
      </c>
      <c r="D6" s="4">
        <v>45014.492110844905</v>
      </c>
      <c r="E6" t="b">
        <v>1</v>
      </c>
    </row>
    <row r="7" spans="1:5" x14ac:dyDescent="0.35">
      <c r="A7">
        <v>14</v>
      </c>
      <c r="B7" t="s">
        <v>612</v>
      </c>
      <c r="C7" t="b">
        <v>1</v>
      </c>
      <c r="D7" s="4">
        <v>45014.492151122686</v>
      </c>
      <c r="E7" t="b">
        <v>1</v>
      </c>
    </row>
    <row r="8" spans="1:5" x14ac:dyDescent="0.35">
      <c r="A8">
        <v>7</v>
      </c>
      <c r="B8" t="s">
        <v>613</v>
      </c>
      <c r="C8" t="b">
        <v>1</v>
      </c>
      <c r="D8" s="4">
        <v>45014.492128819445</v>
      </c>
      <c r="E8" t="b">
        <v>1</v>
      </c>
    </row>
    <row r="9" spans="1:5" x14ac:dyDescent="0.35">
      <c r="A9">
        <v>4</v>
      </c>
      <c r="B9" t="s">
        <v>614</v>
      </c>
      <c r="C9" t="b">
        <v>1</v>
      </c>
      <c r="D9" s="4">
        <v>45014.492115277775</v>
      </c>
      <c r="E9" t="b">
        <v>1</v>
      </c>
    </row>
    <row r="10" spans="1:5" x14ac:dyDescent="0.35">
      <c r="A10">
        <v>20</v>
      </c>
      <c r="B10" t="s">
        <v>615</v>
      </c>
      <c r="C10" t="b">
        <v>1</v>
      </c>
      <c r="D10" s="4">
        <v>45016.145285335646</v>
      </c>
      <c r="E10" t="b">
        <v>1</v>
      </c>
    </row>
    <row r="11" spans="1:5" x14ac:dyDescent="0.35">
      <c r="A11">
        <v>15</v>
      </c>
      <c r="B11" t="s">
        <v>616</v>
      </c>
      <c r="C11" t="b">
        <v>1</v>
      </c>
      <c r="D11" s="4">
        <v>45014.492154363426</v>
      </c>
      <c r="E11" t="b">
        <v>1</v>
      </c>
    </row>
    <row r="12" spans="1:5" x14ac:dyDescent="0.35">
      <c r="A12">
        <v>5</v>
      </c>
      <c r="B12" t="s">
        <v>617</v>
      </c>
      <c r="C12" t="b">
        <v>1</v>
      </c>
      <c r="D12" s="4">
        <v>45014.492122418982</v>
      </c>
      <c r="E12" t="b">
        <v>1</v>
      </c>
    </row>
    <row r="13" spans="1:5" x14ac:dyDescent="0.35">
      <c r="A13">
        <v>12</v>
      </c>
      <c r="B13" t="s">
        <v>618</v>
      </c>
      <c r="C13" t="b">
        <v>1</v>
      </c>
      <c r="D13" s="4">
        <v>45014.49214603009</v>
      </c>
      <c r="E13" t="b">
        <v>1</v>
      </c>
    </row>
    <row r="14" spans="1:5" x14ac:dyDescent="0.35">
      <c r="A14">
        <v>22</v>
      </c>
      <c r="B14" t="s">
        <v>842</v>
      </c>
      <c r="C14" t="b">
        <v>1</v>
      </c>
      <c r="D14" s="4">
        <v>45028.300608067133</v>
      </c>
      <c r="E14" t="b">
        <v>1</v>
      </c>
    </row>
    <row r="15" spans="1:5" x14ac:dyDescent="0.35">
      <c r="A15">
        <v>9</v>
      </c>
      <c r="B15" t="s">
        <v>619</v>
      </c>
      <c r="C15" t="b">
        <v>1</v>
      </c>
      <c r="D15" s="4">
        <v>45014.492134490742</v>
      </c>
      <c r="E15" t="b">
        <v>1</v>
      </c>
    </row>
    <row r="16" spans="1:5" x14ac:dyDescent="0.35">
      <c r="A16">
        <v>21</v>
      </c>
      <c r="B16" t="s">
        <v>47</v>
      </c>
      <c r="C16" t="b">
        <v>1</v>
      </c>
      <c r="D16" s="4">
        <v>45019.014441550928</v>
      </c>
      <c r="E16" t="b">
        <v>1</v>
      </c>
    </row>
    <row r="17" spans="1:5" x14ac:dyDescent="0.35">
      <c r="A17">
        <v>23</v>
      </c>
      <c r="B17" t="s">
        <v>843</v>
      </c>
      <c r="C17" t="b">
        <v>1</v>
      </c>
      <c r="D17" s="4">
        <v>45031.44659216435</v>
      </c>
      <c r="E17" t="b">
        <v>1</v>
      </c>
    </row>
    <row r="18" spans="1:5" x14ac:dyDescent="0.35">
      <c r="A18">
        <v>2</v>
      </c>
      <c r="B18" t="s">
        <v>620</v>
      </c>
      <c r="C18" t="b">
        <v>1</v>
      </c>
      <c r="D18" s="4">
        <v>45014.492108067127</v>
      </c>
      <c r="E18" t="b">
        <v>1</v>
      </c>
    </row>
    <row r="19" spans="1:5" x14ac:dyDescent="0.35">
      <c r="A19">
        <v>1</v>
      </c>
      <c r="B19" t="s">
        <v>621</v>
      </c>
      <c r="C19" t="b">
        <v>1</v>
      </c>
      <c r="D19" s="4">
        <v>45014.492104861114</v>
      </c>
      <c r="E19" t="b">
        <v>1</v>
      </c>
    </row>
    <row r="20" spans="1:5" x14ac:dyDescent="0.35">
      <c r="A20">
        <v>19</v>
      </c>
      <c r="B20" t="s">
        <v>622</v>
      </c>
      <c r="C20" t="b">
        <v>1</v>
      </c>
      <c r="D20" s="4">
        <v>45016.142232442129</v>
      </c>
      <c r="E20" t="b">
        <v>1</v>
      </c>
    </row>
    <row r="21" spans="1:5" x14ac:dyDescent="0.35">
      <c r="A21">
        <v>8</v>
      </c>
      <c r="B21" t="s">
        <v>623</v>
      </c>
      <c r="C21" t="b">
        <v>1</v>
      </c>
      <c r="D21" s="4">
        <v>45014.49213136574</v>
      </c>
      <c r="E21" t="b">
        <v>1</v>
      </c>
    </row>
    <row r="22" spans="1:5" x14ac:dyDescent="0.35">
      <c r="A22">
        <v>17</v>
      </c>
      <c r="B22" t="s">
        <v>624</v>
      </c>
      <c r="C22" t="b">
        <v>1</v>
      </c>
      <c r="D22" s="4">
        <v>45014.492159837966</v>
      </c>
      <c r="E22" t="b">
        <v>1</v>
      </c>
    </row>
    <row r="23" spans="1:5" x14ac:dyDescent="0.35">
      <c r="A23">
        <v>13</v>
      </c>
      <c r="B23" t="s">
        <v>625</v>
      </c>
      <c r="C23" t="b">
        <v>1</v>
      </c>
      <c r="D23" s="4">
        <v>45014.492148958336</v>
      </c>
      <c r="E23" t="b">
        <v>1</v>
      </c>
    </row>
    <row r="24" spans="1:5" x14ac:dyDescent="0.35">
      <c r="A24">
        <v>11</v>
      </c>
      <c r="B24" t="s">
        <v>626</v>
      </c>
      <c r="C24" t="b">
        <v>1</v>
      </c>
      <c r="D24" s="4">
        <v>45014.492143206022</v>
      </c>
      <c r="E24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/>
  <dimension ref="A1:AB172"/>
  <sheetViews>
    <sheetView workbookViewId="0"/>
  </sheetViews>
  <sheetFormatPr defaultRowHeight="14.5" x14ac:dyDescent="0.35"/>
  <cols>
    <col min="1" max="1" width="16.453125" bestFit="1" customWidth="1"/>
    <col min="2" max="2" width="12.7265625" bestFit="1" customWidth="1"/>
    <col min="3" max="3" width="10.26953125" bestFit="1" customWidth="1"/>
    <col min="4" max="4" width="19.81640625" bestFit="1" customWidth="1"/>
    <col min="5" max="5" width="8.453125" bestFit="1" customWidth="1"/>
    <col min="6" max="6" width="10.26953125" bestFit="1" customWidth="1"/>
    <col min="7" max="7" width="11.7265625" bestFit="1" customWidth="1"/>
    <col min="8" max="8" width="12.26953125" bestFit="1" customWidth="1"/>
    <col min="9" max="9" width="12.7265625" bestFit="1" customWidth="1"/>
    <col min="10" max="10" width="14" bestFit="1" customWidth="1"/>
    <col min="11" max="11" width="12.7265625" bestFit="1" customWidth="1"/>
    <col min="12" max="12" width="15.54296875" bestFit="1" customWidth="1"/>
    <col min="13" max="13" width="9.26953125" bestFit="1" customWidth="1"/>
    <col min="14" max="14" width="9" bestFit="1" customWidth="1"/>
    <col min="15" max="15" width="15.54296875" bestFit="1" customWidth="1"/>
    <col min="16" max="16" width="16" bestFit="1" customWidth="1"/>
    <col min="17" max="17" width="11" bestFit="1" customWidth="1"/>
    <col min="18" max="18" width="13.1796875" bestFit="1" customWidth="1"/>
    <col min="19" max="19" width="18.7265625" bestFit="1" customWidth="1"/>
    <col min="20" max="20" width="19.7265625" bestFit="1" customWidth="1"/>
    <col min="21" max="21" width="9.54296875" bestFit="1" customWidth="1"/>
    <col min="22" max="22" width="12" bestFit="1" customWidth="1"/>
    <col min="23" max="23" width="9.81640625" bestFit="1" customWidth="1"/>
    <col min="24" max="24" width="18.54296875" bestFit="1" customWidth="1"/>
    <col min="25" max="25" width="27.7265625" bestFit="1" customWidth="1"/>
    <col min="26" max="26" width="14.54296875" bestFit="1" customWidth="1"/>
    <col min="27" max="27" width="23.81640625" bestFit="1" customWidth="1"/>
    <col min="28" max="28" width="29.26953125" bestFit="1" customWidth="1"/>
  </cols>
  <sheetData>
    <row r="1" spans="1:28" x14ac:dyDescent="0.35">
      <c r="A1" t="s">
        <v>627</v>
      </c>
      <c r="B1" t="s">
        <v>628</v>
      </c>
      <c r="C1" t="s">
        <v>45</v>
      </c>
      <c r="D1" t="s">
        <v>603</v>
      </c>
      <c r="E1" t="s">
        <v>604</v>
      </c>
      <c r="F1" t="s">
        <v>42</v>
      </c>
      <c r="G1" t="s">
        <v>49</v>
      </c>
      <c r="H1" t="s">
        <v>4</v>
      </c>
      <c r="I1" t="s">
        <v>629</v>
      </c>
      <c r="J1" t="s">
        <v>51</v>
      </c>
      <c r="K1" t="s">
        <v>52</v>
      </c>
      <c r="L1" t="s">
        <v>53</v>
      </c>
      <c r="M1" t="s">
        <v>8</v>
      </c>
      <c r="N1" t="s">
        <v>9</v>
      </c>
      <c r="O1" t="s">
        <v>630</v>
      </c>
      <c r="P1" t="s">
        <v>7</v>
      </c>
      <c r="Q1" t="s">
        <v>631</v>
      </c>
      <c r="R1" t="s">
        <v>54</v>
      </c>
      <c r="S1" t="s">
        <v>632</v>
      </c>
      <c r="T1" t="s">
        <v>633</v>
      </c>
      <c r="U1" t="s">
        <v>634</v>
      </c>
      <c r="V1" t="s">
        <v>635</v>
      </c>
      <c r="W1" t="s">
        <v>48</v>
      </c>
      <c r="X1" t="s">
        <v>55</v>
      </c>
      <c r="Y1" t="s">
        <v>636</v>
      </c>
      <c r="Z1" t="s">
        <v>637</v>
      </c>
      <c r="AA1" t="s">
        <v>50</v>
      </c>
      <c r="AB1" t="s">
        <v>638</v>
      </c>
    </row>
    <row r="2" spans="1:28" x14ac:dyDescent="0.35">
      <c r="A2" t="b">
        <v>1</v>
      </c>
      <c r="B2" t="b">
        <v>1</v>
      </c>
      <c r="C2">
        <v>6</v>
      </c>
      <c r="D2" t="s">
        <v>608</v>
      </c>
      <c r="E2" t="b">
        <v>1</v>
      </c>
      <c r="F2">
        <v>97</v>
      </c>
      <c r="G2" t="s">
        <v>144</v>
      </c>
      <c r="H2" t="s">
        <v>92</v>
      </c>
      <c r="I2">
        <v>4</v>
      </c>
      <c r="J2">
        <v>0</v>
      </c>
      <c r="K2">
        <v>4</v>
      </c>
      <c r="L2">
        <v>1</v>
      </c>
      <c r="M2" t="s">
        <v>84</v>
      </c>
      <c r="N2" t="s">
        <v>83</v>
      </c>
      <c r="O2">
        <v>6</v>
      </c>
      <c r="P2" t="s">
        <v>639</v>
      </c>
      <c r="Q2">
        <v>1306334465</v>
      </c>
      <c r="V2">
        <v>0</v>
      </c>
      <c r="W2">
        <v>0</v>
      </c>
      <c r="X2">
        <v>3</v>
      </c>
      <c r="Y2">
        <v>3</v>
      </c>
      <c r="Z2">
        <v>4</v>
      </c>
      <c r="AA2">
        <v>4</v>
      </c>
      <c r="AB2">
        <v>10</v>
      </c>
    </row>
    <row r="3" spans="1:28" x14ac:dyDescent="0.35">
      <c r="A3" t="b">
        <v>1</v>
      </c>
      <c r="B3" t="b">
        <v>1</v>
      </c>
      <c r="C3">
        <v>6</v>
      </c>
      <c r="D3" t="s">
        <v>608</v>
      </c>
      <c r="E3" t="b">
        <v>1</v>
      </c>
      <c r="F3">
        <v>106</v>
      </c>
      <c r="G3" t="s">
        <v>334</v>
      </c>
      <c r="H3" t="s">
        <v>335</v>
      </c>
      <c r="I3">
        <v>2</v>
      </c>
      <c r="J3">
        <v>0</v>
      </c>
      <c r="K3">
        <v>2</v>
      </c>
      <c r="L3">
        <v>0.5</v>
      </c>
      <c r="M3" t="s">
        <v>82</v>
      </c>
      <c r="N3" t="s">
        <v>90</v>
      </c>
      <c r="O3">
        <v>6</v>
      </c>
      <c r="P3" t="s">
        <v>639</v>
      </c>
      <c r="Q3">
        <v>163913226</v>
      </c>
      <c r="V3">
        <v>0</v>
      </c>
      <c r="W3">
        <v>0</v>
      </c>
      <c r="X3">
        <v>0</v>
      </c>
      <c r="Y3">
        <v>0</v>
      </c>
      <c r="Z3">
        <v>4</v>
      </c>
      <c r="AA3">
        <v>2</v>
      </c>
      <c r="AB3">
        <v>0</v>
      </c>
    </row>
    <row r="4" spans="1:28" x14ac:dyDescent="0.35">
      <c r="A4" t="b">
        <v>1</v>
      </c>
      <c r="B4" t="b">
        <v>1</v>
      </c>
      <c r="C4">
        <v>6</v>
      </c>
      <c r="D4" t="s">
        <v>608</v>
      </c>
      <c r="E4" t="b">
        <v>1</v>
      </c>
      <c r="F4">
        <v>150</v>
      </c>
      <c r="G4" t="s">
        <v>581</v>
      </c>
      <c r="H4" t="s">
        <v>172</v>
      </c>
      <c r="I4">
        <v>2</v>
      </c>
      <c r="J4">
        <v>0</v>
      </c>
      <c r="K4">
        <v>2</v>
      </c>
      <c r="L4">
        <v>0.5</v>
      </c>
      <c r="M4" t="s">
        <v>84</v>
      </c>
      <c r="N4" t="s">
        <v>83</v>
      </c>
      <c r="O4">
        <v>6</v>
      </c>
      <c r="P4" t="s">
        <v>639</v>
      </c>
      <c r="Q4">
        <v>49107780</v>
      </c>
      <c r="V4">
        <v>0</v>
      </c>
      <c r="W4">
        <v>0</v>
      </c>
      <c r="X4">
        <v>2</v>
      </c>
      <c r="Y4">
        <v>2</v>
      </c>
      <c r="Z4">
        <v>4</v>
      </c>
      <c r="AA4">
        <v>2</v>
      </c>
      <c r="AB4">
        <v>-2</v>
      </c>
    </row>
    <row r="5" spans="1:28" x14ac:dyDescent="0.35">
      <c r="A5" t="b">
        <v>1</v>
      </c>
      <c r="B5" t="b">
        <v>1</v>
      </c>
      <c r="C5">
        <v>16</v>
      </c>
      <c r="D5" t="s">
        <v>609</v>
      </c>
      <c r="E5" t="b">
        <v>1</v>
      </c>
      <c r="F5">
        <v>238</v>
      </c>
      <c r="G5" t="s">
        <v>433</v>
      </c>
      <c r="H5" t="s">
        <v>434</v>
      </c>
      <c r="I5">
        <v>2</v>
      </c>
      <c r="J5">
        <v>0</v>
      </c>
      <c r="K5">
        <v>2</v>
      </c>
      <c r="L5">
        <v>0.5</v>
      </c>
      <c r="M5" t="s">
        <v>84</v>
      </c>
      <c r="N5" t="s">
        <v>90</v>
      </c>
      <c r="O5">
        <v>16</v>
      </c>
      <c r="P5" t="s">
        <v>640</v>
      </c>
      <c r="Q5">
        <v>1637280021</v>
      </c>
      <c r="V5">
        <v>0</v>
      </c>
      <c r="W5">
        <v>-1</v>
      </c>
      <c r="X5">
        <v>1</v>
      </c>
      <c r="Y5">
        <v>1</v>
      </c>
      <c r="Z5">
        <v>4</v>
      </c>
      <c r="AA5">
        <v>2</v>
      </c>
      <c r="AB5">
        <v>0</v>
      </c>
    </row>
    <row r="6" spans="1:28" x14ac:dyDescent="0.35">
      <c r="A6" t="b">
        <v>1</v>
      </c>
      <c r="B6" t="b">
        <v>1</v>
      </c>
      <c r="C6">
        <v>16</v>
      </c>
      <c r="D6" t="s">
        <v>609</v>
      </c>
      <c r="E6" t="b">
        <v>1</v>
      </c>
      <c r="F6">
        <v>235</v>
      </c>
      <c r="G6" t="s">
        <v>207</v>
      </c>
      <c r="H6" t="s">
        <v>550</v>
      </c>
      <c r="I6">
        <v>2</v>
      </c>
      <c r="J6">
        <v>0</v>
      </c>
      <c r="K6">
        <v>2</v>
      </c>
      <c r="L6">
        <v>0.5</v>
      </c>
      <c r="M6" t="s">
        <v>84</v>
      </c>
      <c r="N6" t="s">
        <v>90</v>
      </c>
      <c r="O6">
        <v>16</v>
      </c>
      <c r="P6" t="s">
        <v>640</v>
      </c>
      <c r="Q6">
        <v>676748428</v>
      </c>
      <c r="V6">
        <v>0</v>
      </c>
      <c r="W6">
        <v>0</v>
      </c>
      <c r="X6">
        <v>1</v>
      </c>
      <c r="Y6">
        <v>1</v>
      </c>
      <c r="Z6">
        <v>4</v>
      </c>
      <c r="AA6">
        <v>2</v>
      </c>
      <c r="AB6">
        <v>4</v>
      </c>
    </row>
    <row r="7" spans="1:28" x14ac:dyDescent="0.35">
      <c r="A7" t="b">
        <v>1</v>
      </c>
      <c r="B7" t="b">
        <v>1</v>
      </c>
      <c r="C7">
        <v>16</v>
      </c>
      <c r="D7" t="s">
        <v>609</v>
      </c>
      <c r="E7" t="b">
        <v>1</v>
      </c>
      <c r="F7">
        <v>89</v>
      </c>
      <c r="G7" t="s">
        <v>526</v>
      </c>
      <c r="H7" t="s">
        <v>527</v>
      </c>
      <c r="I7">
        <v>2</v>
      </c>
      <c r="J7">
        <v>0</v>
      </c>
      <c r="K7">
        <v>2</v>
      </c>
      <c r="L7">
        <v>0.5</v>
      </c>
      <c r="M7" t="s">
        <v>82</v>
      </c>
      <c r="N7" t="s">
        <v>90</v>
      </c>
      <c r="O7">
        <v>16</v>
      </c>
      <c r="P7" t="s">
        <v>639</v>
      </c>
      <c r="Q7">
        <v>1324507284</v>
      </c>
      <c r="V7">
        <v>0</v>
      </c>
      <c r="W7">
        <v>0</v>
      </c>
      <c r="X7">
        <v>1</v>
      </c>
      <c r="Y7">
        <v>1</v>
      </c>
      <c r="Z7">
        <v>4</v>
      </c>
      <c r="AA7">
        <v>2</v>
      </c>
      <c r="AB7">
        <v>-2</v>
      </c>
    </row>
    <row r="8" spans="1:28" x14ac:dyDescent="0.35">
      <c r="A8" t="b">
        <v>1</v>
      </c>
      <c r="B8" t="b">
        <v>1</v>
      </c>
      <c r="C8">
        <v>16</v>
      </c>
      <c r="D8" t="s">
        <v>609</v>
      </c>
      <c r="E8" t="b">
        <v>1</v>
      </c>
      <c r="F8">
        <v>49</v>
      </c>
      <c r="G8" t="s">
        <v>207</v>
      </c>
      <c r="H8" t="s">
        <v>530</v>
      </c>
      <c r="I8">
        <v>1</v>
      </c>
      <c r="J8">
        <v>0</v>
      </c>
      <c r="K8">
        <v>1</v>
      </c>
      <c r="L8">
        <v>0.25</v>
      </c>
      <c r="M8" t="s">
        <v>84</v>
      </c>
      <c r="N8" t="s">
        <v>90</v>
      </c>
      <c r="O8">
        <v>16</v>
      </c>
      <c r="P8" t="s">
        <v>639</v>
      </c>
      <c r="Q8">
        <v>2074051687</v>
      </c>
      <c r="V8">
        <v>0</v>
      </c>
      <c r="W8">
        <v>0</v>
      </c>
      <c r="X8">
        <v>0</v>
      </c>
      <c r="Y8">
        <v>0</v>
      </c>
      <c r="Z8">
        <v>4</v>
      </c>
      <c r="AA8">
        <v>1</v>
      </c>
      <c r="AB8">
        <v>-2</v>
      </c>
    </row>
    <row r="9" spans="1:28" x14ac:dyDescent="0.35">
      <c r="A9" t="b">
        <v>1</v>
      </c>
      <c r="B9" t="b">
        <v>1</v>
      </c>
      <c r="C9">
        <v>16</v>
      </c>
      <c r="D9" t="s">
        <v>609</v>
      </c>
      <c r="E9" t="b">
        <v>1</v>
      </c>
      <c r="F9">
        <v>72</v>
      </c>
      <c r="G9" t="s">
        <v>390</v>
      </c>
      <c r="H9" t="s">
        <v>429</v>
      </c>
      <c r="I9">
        <v>1</v>
      </c>
      <c r="J9">
        <v>0</v>
      </c>
      <c r="K9">
        <v>1</v>
      </c>
      <c r="L9">
        <v>0.25</v>
      </c>
      <c r="M9" t="s">
        <v>84</v>
      </c>
      <c r="N9" t="s">
        <v>83</v>
      </c>
      <c r="O9">
        <v>16</v>
      </c>
      <c r="P9" t="s">
        <v>640</v>
      </c>
      <c r="Q9">
        <v>621211775</v>
      </c>
      <c r="V9">
        <v>0</v>
      </c>
      <c r="W9">
        <v>0</v>
      </c>
      <c r="X9">
        <v>0</v>
      </c>
      <c r="Y9">
        <v>0</v>
      </c>
      <c r="Z9">
        <v>4</v>
      </c>
      <c r="AA9">
        <v>1</v>
      </c>
      <c r="AB9">
        <v>-4</v>
      </c>
    </row>
    <row r="10" spans="1:28" x14ac:dyDescent="0.35">
      <c r="A10" t="b">
        <v>1</v>
      </c>
      <c r="B10" t="b">
        <v>1</v>
      </c>
      <c r="C10">
        <v>16</v>
      </c>
      <c r="D10" t="s">
        <v>609</v>
      </c>
      <c r="E10" t="b">
        <v>1</v>
      </c>
      <c r="F10">
        <v>61</v>
      </c>
      <c r="G10" t="s">
        <v>443</v>
      </c>
      <c r="H10" t="s">
        <v>444</v>
      </c>
      <c r="I10">
        <v>1</v>
      </c>
      <c r="J10">
        <v>0</v>
      </c>
      <c r="K10">
        <v>1</v>
      </c>
      <c r="L10">
        <v>0.25</v>
      </c>
      <c r="M10" t="s">
        <v>82</v>
      </c>
      <c r="N10" t="s">
        <v>90</v>
      </c>
      <c r="O10">
        <v>16</v>
      </c>
      <c r="P10" t="s">
        <v>640</v>
      </c>
      <c r="Q10">
        <v>284780287</v>
      </c>
      <c r="V10">
        <v>0</v>
      </c>
      <c r="W10">
        <v>0</v>
      </c>
      <c r="X10">
        <v>0</v>
      </c>
      <c r="Y10">
        <v>0</v>
      </c>
      <c r="Z10">
        <v>4</v>
      </c>
      <c r="AA10">
        <v>1</v>
      </c>
      <c r="AB10">
        <v>-8</v>
      </c>
    </row>
    <row r="11" spans="1:28" x14ac:dyDescent="0.35">
      <c r="A11" t="b">
        <v>1</v>
      </c>
      <c r="B11" t="b">
        <v>1</v>
      </c>
      <c r="C11">
        <v>16</v>
      </c>
      <c r="D11" t="s">
        <v>609</v>
      </c>
      <c r="E11" t="b">
        <v>1</v>
      </c>
      <c r="F11">
        <v>267</v>
      </c>
      <c r="G11" t="s">
        <v>227</v>
      </c>
      <c r="H11" t="s">
        <v>228</v>
      </c>
      <c r="I11">
        <v>1</v>
      </c>
      <c r="J11">
        <v>0</v>
      </c>
      <c r="K11">
        <v>1</v>
      </c>
      <c r="L11">
        <v>0.25</v>
      </c>
      <c r="M11" t="s">
        <v>82</v>
      </c>
      <c r="N11" t="s">
        <v>83</v>
      </c>
      <c r="O11">
        <v>16</v>
      </c>
      <c r="P11" t="s">
        <v>641</v>
      </c>
      <c r="Q11">
        <v>2060850928</v>
      </c>
      <c r="V11">
        <v>0</v>
      </c>
      <c r="W11">
        <v>0</v>
      </c>
      <c r="X11">
        <v>2</v>
      </c>
      <c r="Y11">
        <v>2</v>
      </c>
      <c r="Z11">
        <v>4</v>
      </c>
      <c r="AA11">
        <v>1</v>
      </c>
      <c r="AB11">
        <v>-8</v>
      </c>
    </row>
    <row r="12" spans="1:28" x14ac:dyDescent="0.35">
      <c r="A12" t="b">
        <v>1</v>
      </c>
      <c r="B12" t="b">
        <v>1</v>
      </c>
      <c r="C12">
        <v>16</v>
      </c>
      <c r="D12" t="s">
        <v>609</v>
      </c>
      <c r="E12" t="b">
        <v>1</v>
      </c>
      <c r="F12">
        <v>264</v>
      </c>
      <c r="G12" t="s">
        <v>210</v>
      </c>
      <c r="H12" t="s">
        <v>211</v>
      </c>
      <c r="I12">
        <v>1</v>
      </c>
      <c r="J12">
        <v>0</v>
      </c>
      <c r="K12">
        <v>1</v>
      </c>
      <c r="L12">
        <v>0.25</v>
      </c>
      <c r="M12" t="s">
        <v>84</v>
      </c>
      <c r="N12" t="s">
        <v>83</v>
      </c>
      <c r="O12">
        <v>16</v>
      </c>
      <c r="P12" t="s">
        <v>640</v>
      </c>
      <c r="Q12">
        <v>897861082</v>
      </c>
      <c r="V12">
        <v>0</v>
      </c>
      <c r="W12">
        <v>-1</v>
      </c>
      <c r="X12">
        <v>1</v>
      </c>
      <c r="Y12">
        <v>1</v>
      </c>
      <c r="Z12">
        <v>4</v>
      </c>
      <c r="AA12">
        <v>1</v>
      </c>
      <c r="AB12">
        <v>-6</v>
      </c>
    </row>
    <row r="13" spans="1:28" x14ac:dyDescent="0.35">
      <c r="A13" t="b">
        <v>1</v>
      </c>
      <c r="B13" t="b">
        <v>1</v>
      </c>
      <c r="C13">
        <v>16</v>
      </c>
      <c r="D13" t="s">
        <v>609</v>
      </c>
      <c r="E13" t="b">
        <v>1</v>
      </c>
      <c r="F13">
        <v>187</v>
      </c>
      <c r="G13" t="s">
        <v>643</v>
      </c>
      <c r="H13" t="s">
        <v>429</v>
      </c>
      <c r="I13">
        <v>0</v>
      </c>
      <c r="J13">
        <v>0</v>
      </c>
      <c r="K13">
        <v>0</v>
      </c>
      <c r="L13">
        <v>0</v>
      </c>
      <c r="M13" t="s">
        <v>82</v>
      </c>
      <c r="N13" t="s">
        <v>83</v>
      </c>
      <c r="O13">
        <v>16</v>
      </c>
      <c r="P13" t="s">
        <v>640</v>
      </c>
      <c r="Q13">
        <v>174860903</v>
      </c>
      <c r="V13">
        <v>0</v>
      </c>
      <c r="W13">
        <v>0</v>
      </c>
      <c r="X13">
        <v>0</v>
      </c>
      <c r="Y13">
        <v>0</v>
      </c>
      <c r="Z13">
        <v>4</v>
      </c>
      <c r="AA13">
        <v>0</v>
      </c>
      <c r="AB13">
        <v>-10</v>
      </c>
    </row>
    <row r="14" spans="1:28" x14ac:dyDescent="0.35">
      <c r="A14" t="b">
        <v>1</v>
      </c>
      <c r="B14" t="b">
        <v>1</v>
      </c>
      <c r="C14">
        <v>10</v>
      </c>
      <c r="D14" t="s">
        <v>610</v>
      </c>
      <c r="E14" t="b">
        <v>1</v>
      </c>
      <c r="F14">
        <v>153</v>
      </c>
      <c r="G14" t="s">
        <v>354</v>
      </c>
      <c r="H14" t="s">
        <v>355</v>
      </c>
      <c r="I14">
        <v>3</v>
      </c>
      <c r="J14">
        <v>0</v>
      </c>
      <c r="K14">
        <v>3</v>
      </c>
      <c r="L14">
        <v>0.75</v>
      </c>
      <c r="M14" t="s">
        <v>82</v>
      </c>
      <c r="N14" t="s">
        <v>90</v>
      </c>
      <c r="O14">
        <v>10</v>
      </c>
      <c r="P14" t="s">
        <v>641</v>
      </c>
      <c r="Q14">
        <v>2124134234</v>
      </c>
      <c r="V14">
        <v>0</v>
      </c>
      <c r="W14">
        <v>0</v>
      </c>
      <c r="X14">
        <v>0</v>
      </c>
      <c r="Y14">
        <v>0</v>
      </c>
      <c r="Z14">
        <v>4</v>
      </c>
      <c r="AA14">
        <v>3</v>
      </c>
      <c r="AB14">
        <v>2</v>
      </c>
    </row>
    <row r="15" spans="1:28" x14ac:dyDescent="0.35">
      <c r="A15" t="b">
        <v>1</v>
      </c>
      <c r="B15" t="b">
        <v>1</v>
      </c>
      <c r="C15">
        <v>10</v>
      </c>
      <c r="D15" t="s">
        <v>610</v>
      </c>
      <c r="E15" t="b">
        <v>1</v>
      </c>
      <c r="F15">
        <v>252</v>
      </c>
      <c r="G15" t="s">
        <v>162</v>
      </c>
      <c r="H15" t="s">
        <v>97</v>
      </c>
      <c r="I15">
        <v>3</v>
      </c>
      <c r="J15">
        <v>0</v>
      </c>
      <c r="K15">
        <v>3</v>
      </c>
      <c r="L15">
        <v>0.75</v>
      </c>
      <c r="M15" t="s">
        <v>84</v>
      </c>
      <c r="N15" t="s">
        <v>90</v>
      </c>
      <c r="O15">
        <v>10</v>
      </c>
      <c r="P15" t="s">
        <v>640</v>
      </c>
      <c r="Q15">
        <v>606316104</v>
      </c>
      <c r="V15">
        <v>0</v>
      </c>
      <c r="W15">
        <v>-1</v>
      </c>
      <c r="X15">
        <v>2</v>
      </c>
      <c r="Y15">
        <v>2</v>
      </c>
      <c r="Z15">
        <v>4</v>
      </c>
      <c r="AA15">
        <v>3</v>
      </c>
      <c r="AB15">
        <v>6</v>
      </c>
    </row>
    <row r="16" spans="1:28" x14ac:dyDescent="0.35">
      <c r="A16" t="b">
        <v>1</v>
      </c>
      <c r="B16" t="b">
        <v>1</v>
      </c>
      <c r="C16">
        <v>10</v>
      </c>
      <c r="D16" t="s">
        <v>610</v>
      </c>
      <c r="E16" t="b">
        <v>1</v>
      </c>
      <c r="F16">
        <v>230</v>
      </c>
      <c r="G16" t="s">
        <v>168</v>
      </c>
      <c r="H16" t="s">
        <v>599</v>
      </c>
      <c r="I16">
        <v>3</v>
      </c>
      <c r="J16">
        <v>0</v>
      </c>
      <c r="K16">
        <v>3</v>
      </c>
      <c r="L16">
        <v>0.75</v>
      </c>
      <c r="M16" t="s">
        <v>84</v>
      </c>
      <c r="N16" t="s">
        <v>90</v>
      </c>
      <c r="O16">
        <v>10</v>
      </c>
      <c r="P16" t="s">
        <v>639</v>
      </c>
      <c r="Q16">
        <v>968685971</v>
      </c>
      <c r="V16">
        <v>0</v>
      </c>
      <c r="W16">
        <v>0</v>
      </c>
      <c r="X16">
        <v>3</v>
      </c>
      <c r="Y16">
        <v>3</v>
      </c>
      <c r="Z16">
        <v>4</v>
      </c>
      <c r="AA16">
        <v>3</v>
      </c>
      <c r="AB16">
        <v>2</v>
      </c>
    </row>
    <row r="17" spans="1:28" x14ac:dyDescent="0.35">
      <c r="A17" t="b">
        <v>1</v>
      </c>
      <c r="B17" t="b">
        <v>1</v>
      </c>
      <c r="C17">
        <v>10</v>
      </c>
      <c r="D17" t="s">
        <v>610</v>
      </c>
      <c r="E17" t="b">
        <v>1</v>
      </c>
      <c r="F17">
        <v>219</v>
      </c>
      <c r="G17" t="s">
        <v>496</v>
      </c>
      <c r="H17" t="s">
        <v>497</v>
      </c>
      <c r="I17">
        <v>2</v>
      </c>
      <c r="J17">
        <v>0</v>
      </c>
      <c r="K17">
        <v>2</v>
      </c>
      <c r="L17">
        <v>0.5</v>
      </c>
      <c r="M17" t="s">
        <v>84</v>
      </c>
      <c r="N17" t="s">
        <v>90</v>
      </c>
      <c r="O17">
        <v>10</v>
      </c>
      <c r="P17" t="s">
        <v>639</v>
      </c>
      <c r="Q17">
        <v>1350492482</v>
      </c>
      <c r="V17">
        <v>0</v>
      </c>
      <c r="W17">
        <v>0</v>
      </c>
      <c r="X17">
        <v>2</v>
      </c>
      <c r="Y17">
        <v>2</v>
      </c>
      <c r="Z17">
        <v>4</v>
      </c>
      <c r="AA17">
        <v>2</v>
      </c>
      <c r="AB17">
        <v>-2</v>
      </c>
    </row>
    <row r="18" spans="1:28" x14ac:dyDescent="0.35">
      <c r="A18" t="b">
        <v>1</v>
      </c>
      <c r="B18" t="b">
        <v>1</v>
      </c>
      <c r="C18">
        <v>10</v>
      </c>
      <c r="D18" t="s">
        <v>610</v>
      </c>
      <c r="E18" t="b">
        <v>1</v>
      </c>
      <c r="F18">
        <v>120</v>
      </c>
      <c r="G18" t="s">
        <v>324</v>
      </c>
      <c r="H18" t="s">
        <v>593</v>
      </c>
      <c r="I18">
        <v>2</v>
      </c>
      <c r="J18">
        <v>0</v>
      </c>
      <c r="K18">
        <v>2</v>
      </c>
      <c r="L18">
        <v>0.5</v>
      </c>
      <c r="M18" t="s">
        <v>84</v>
      </c>
      <c r="N18" t="s">
        <v>90</v>
      </c>
      <c r="O18">
        <v>10</v>
      </c>
      <c r="P18" t="s">
        <v>644</v>
      </c>
      <c r="Q18">
        <v>171402603</v>
      </c>
      <c r="V18">
        <v>0</v>
      </c>
      <c r="W18">
        <v>0</v>
      </c>
      <c r="X18">
        <v>1</v>
      </c>
      <c r="Y18">
        <v>1</v>
      </c>
      <c r="Z18">
        <v>4</v>
      </c>
      <c r="AA18">
        <v>2</v>
      </c>
      <c r="AB18">
        <v>-4</v>
      </c>
    </row>
    <row r="19" spans="1:28" x14ac:dyDescent="0.35">
      <c r="A19" t="b">
        <v>1</v>
      </c>
      <c r="B19" t="b">
        <v>1</v>
      </c>
      <c r="C19">
        <v>10</v>
      </c>
      <c r="D19" t="s">
        <v>610</v>
      </c>
      <c r="E19" t="b">
        <v>1</v>
      </c>
      <c r="F19">
        <v>114</v>
      </c>
      <c r="G19" t="s">
        <v>279</v>
      </c>
      <c r="H19" t="s">
        <v>280</v>
      </c>
      <c r="I19">
        <v>2</v>
      </c>
      <c r="J19">
        <v>0</v>
      </c>
      <c r="K19">
        <v>2</v>
      </c>
      <c r="L19">
        <v>0.5</v>
      </c>
      <c r="M19" t="s">
        <v>84</v>
      </c>
      <c r="N19" t="s">
        <v>83</v>
      </c>
      <c r="O19">
        <v>10</v>
      </c>
      <c r="P19" t="s">
        <v>639</v>
      </c>
      <c r="Q19">
        <v>1807825639</v>
      </c>
      <c r="V19">
        <v>0</v>
      </c>
      <c r="W19">
        <v>0</v>
      </c>
      <c r="X19">
        <v>1</v>
      </c>
      <c r="Y19">
        <v>1</v>
      </c>
      <c r="Z19">
        <v>4</v>
      </c>
      <c r="AA19">
        <v>2</v>
      </c>
      <c r="AB19">
        <v>-2</v>
      </c>
    </row>
    <row r="20" spans="1:28" x14ac:dyDescent="0.35">
      <c r="A20" t="b">
        <v>1</v>
      </c>
      <c r="B20" t="b">
        <v>1</v>
      </c>
      <c r="C20">
        <v>10</v>
      </c>
      <c r="D20" t="s">
        <v>610</v>
      </c>
      <c r="E20" t="b">
        <v>1</v>
      </c>
      <c r="F20">
        <v>26</v>
      </c>
      <c r="G20" t="s">
        <v>254</v>
      </c>
      <c r="H20" t="s">
        <v>255</v>
      </c>
      <c r="I20">
        <v>2</v>
      </c>
      <c r="J20">
        <v>0</v>
      </c>
      <c r="K20">
        <v>2</v>
      </c>
      <c r="L20">
        <v>0.5</v>
      </c>
      <c r="M20" t="s">
        <v>82</v>
      </c>
      <c r="N20" t="s">
        <v>83</v>
      </c>
      <c r="O20">
        <v>10</v>
      </c>
      <c r="P20" t="s">
        <v>639</v>
      </c>
      <c r="Q20">
        <v>1295781951</v>
      </c>
      <c r="V20">
        <v>0</v>
      </c>
      <c r="W20">
        <v>0</v>
      </c>
      <c r="X20">
        <v>0</v>
      </c>
      <c r="Y20">
        <v>0</v>
      </c>
      <c r="Z20">
        <v>4</v>
      </c>
      <c r="AA20">
        <v>2</v>
      </c>
      <c r="AB20">
        <v>0</v>
      </c>
    </row>
    <row r="21" spans="1:28" x14ac:dyDescent="0.35">
      <c r="A21" t="b">
        <v>1</v>
      </c>
      <c r="B21" t="b">
        <v>1</v>
      </c>
      <c r="C21">
        <v>10</v>
      </c>
      <c r="D21" t="s">
        <v>610</v>
      </c>
      <c r="E21" t="b">
        <v>1</v>
      </c>
      <c r="F21">
        <v>274</v>
      </c>
      <c r="G21" t="s">
        <v>477</v>
      </c>
      <c r="H21" t="s">
        <v>478</v>
      </c>
      <c r="I21">
        <v>1</v>
      </c>
      <c r="J21">
        <v>0</v>
      </c>
      <c r="K21">
        <v>1</v>
      </c>
      <c r="L21">
        <v>0.25</v>
      </c>
      <c r="M21" t="s">
        <v>84</v>
      </c>
      <c r="N21" t="s">
        <v>83</v>
      </c>
      <c r="O21">
        <v>10</v>
      </c>
      <c r="P21" t="s">
        <v>639</v>
      </c>
      <c r="Q21">
        <v>1115282468</v>
      </c>
      <c r="V21">
        <v>0</v>
      </c>
      <c r="W21">
        <v>0</v>
      </c>
      <c r="X21">
        <v>0</v>
      </c>
      <c r="Y21">
        <v>0</v>
      </c>
      <c r="Z21">
        <v>4</v>
      </c>
      <c r="AA21">
        <v>1</v>
      </c>
      <c r="AB21">
        <v>-4</v>
      </c>
    </row>
    <row r="22" spans="1:28" x14ac:dyDescent="0.35">
      <c r="A22" t="b">
        <v>1</v>
      </c>
      <c r="B22" t="b">
        <v>1</v>
      </c>
      <c r="C22">
        <v>10</v>
      </c>
      <c r="D22" t="s">
        <v>610</v>
      </c>
      <c r="E22" t="b">
        <v>1</v>
      </c>
      <c r="F22">
        <v>247</v>
      </c>
      <c r="G22" t="s">
        <v>456</v>
      </c>
      <c r="H22" t="s">
        <v>190</v>
      </c>
      <c r="I22">
        <v>1</v>
      </c>
      <c r="J22">
        <v>0</v>
      </c>
      <c r="K22">
        <v>1</v>
      </c>
      <c r="L22">
        <v>0.25</v>
      </c>
      <c r="M22" t="s">
        <v>82</v>
      </c>
      <c r="N22" t="s">
        <v>83</v>
      </c>
      <c r="O22">
        <v>10</v>
      </c>
      <c r="P22" t="s">
        <v>640</v>
      </c>
      <c r="Q22">
        <v>829154669</v>
      </c>
      <c r="V22">
        <v>0</v>
      </c>
      <c r="W22">
        <v>-1</v>
      </c>
      <c r="X22">
        <v>0</v>
      </c>
      <c r="Y22">
        <v>0</v>
      </c>
      <c r="Z22">
        <v>4</v>
      </c>
      <c r="AA22">
        <v>1</v>
      </c>
      <c r="AB22">
        <v>-4</v>
      </c>
    </row>
    <row r="23" spans="1:28" x14ac:dyDescent="0.35">
      <c r="A23" t="b">
        <v>1</v>
      </c>
      <c r="B23" t="b">
        <v>1</v>
      </c>
      <c r="C23">
        <v>10</v>
      </c>
      <c r="D23" t="s">
        <v>610</v>
      </c>
      <c r="E23" t="b">
        <v>1</v>
      </c>
      <c r="F23">
        <v>185</v>
      </c>
      <c r="G23" t="s">
        <v>351</v>
      </c>
      <c r="H23" t="s">
        <v>291</v>
      </c>
      <c r="I23">
        <v>1</v>
      </c>
      <c r="J23">
        <v>0</v>
      </c>
      <c r="K23">
        <v>1</v>
      </c>
      <c r="L23">
        <v>0.25</v>
      </c>
      <c r="M23" t="s">
        <v>84</v>
      </c>
      <c r="N23" t="s">
        <v>83</v>
      </c>
      <c r="O23">
        <v>10</v>
      </c>
      <c r="P23" t="s">
        <v>639</v>
      </c>
      <c r="Q23">
        <v>1162469689</v>
      </c>
      <c r="V23">
        <v>0</v>
      </c>
      <c r="W23">
        <v>0</v>
      </c>
      <c r="X23">
        <v>0</v>
      </c>
      <c r="Y23">
        <v>0</v>
      </c>
      <c r="Z23">
        <v>4</v>
      </c>
      <c r="AA23">
        <v>1</v>
      </c>
      <c r="AB23">
        <v>-4</v>
      </c>
    </row>
    <row r="24" spans="1:28" x14ac:dyDescent="0.35">
      <c r="A24" t="b">
        <v>1</v>
      </c>
      <c r="B24" t="b">
        <v>1</v>
      </c>
      <c r="C24">
        <v>10</v>
      </c>
      <c r="D24" t="s">
        <v>610</v>
      </c>
      <c r="E24" t="b">
        <v>1</v>
      </c>
      <c r="F24">
        <v>160</v>
      </c>
      <c r="G24" t="s">
        <v>346</v>
      </c>
      <c r="H24" t="s">
        <v>347</v>
      </c>
      <c r="I24">
        <v>1</v>
      </c>
      <c r="J24">
        <v>0</v>
      </c>
      <c r="K24">
        <v>1</v>
      </c>
      <c r="L24">
        <v>0.25</v>
      </c>
      <c r="M24" t="s">
        <v>84</v>
      </c>
      <c r="N24" t="s">
        <v>90</v>
      </c>
      <c r="O24">
        <v>10</v>
      </c>
      <c r="P24" t="s">
        <v>639</v>
      </c>
      <c r="Q24">
        <v>1624203188</v>
      </c>
      <c r="V24">
        <v>0</v>
      </c>
      <c r="W24">
        <v>0</v>
      </c>
      <c r="X24">
        <v>1</v>
      </c>
      <c r="Y24">
        <v>1</v>
      </c>
      <c r="Z24">
        <v>4</v>
      </c>
      <c r="AA24">
        <v>1</v>
      </c>
      <c r="AB24">
        <v>-8</v>
      </c>
    </row>
    <row r="25" spans="1:28" x14ac:dyDescent="0.35">
      <c r="A25" t="b">
        <v>1</v>
      </c>
      <c r="B25" t="b">
        <v>1</v>
      </c>
      <c r="C25">
        <v>3</v>
      </c>
      <c r="D25" t="s">
        <v>611</v>
      </c>
      <c r="E25" t="b">
        <v>1</v>
      </c>
      <c r="F25">
        <v>147</v>
      </c>
      <c r="G25" t="s">
        <v>457</v>
      </c>
      <c r="H25" t="s">
        <v>645</v>
      </c>
      <c r="I25">
        <v>3</v>
      </c>
      <c r="J25">
        <v>0</v>
      </c>
      <c r="K25">
        <v>3</v>
      </c>
      <c r="L25">
        <v>0.75</v>
      </c>
      <c r="M25" t="s">
        <v>84</v>
      </c>
      <c r="N25" t="s">
        <v>90</v>
      </c>
      <c r="O25">
        <v>3</v>
      </c>
      <c r="P25" t="s">
        <v>640</v>
      </c>
      <c r="Q25">
        <v>554282981</v>
      </c>
      <c r="V25">
        <v>0</v>
      </c>
      <c r="W25">
        <v>0</v>
      </c>
      <c r="X25">
        <v>3</v>
      </c>
      <c r="Y25">
        <v>3</v>
      </c>
      <c r="Z25">
        <v>4</v>
      </c>
      <c r="AA25">
        <v>3</v>
      </c>
      <c r="AB25">
        <v>6</v>
      </c>
    </row>
    <row r="26" spans="1:28" x14ac:dyDescent="0.35">
      <c r="A26" t="b">
        <v>1</v>
      </c>
      <c r="B26" t="b">
        <v>1</v>
      </c>
      <c r="C26">
        <v>3</v>
      </c>
      <c r="D26" t="s">
        <v>611</v>
      </c>
      <c r="E26" t="b">
        <v>1</v>
      </c>
      <c r="F26">
        <v>202</v>
      </c>
      <c r="G26" t="s">
        <v>364</v>
      </c>
      <c r="H26" t="s">
        <v>365</v>
      </c>
      <c r="I26">
        <v>2</v>
      </c>
      <c r="J26">
        <v>0</v>
      </c>
      <c r="K26">
        <v>2</v>
      </c>
      <c r="L26">
        <v>0.5</v>
      </c>
      <c r="M26" t="s">
        <v>84</v>
      </c>
      <c r="N26" t="s">
        <v>90</v>
      </c>
      <c r="O26">
        <v>3</v>
      </c>
      <c r="P26" t="s">
        <v>640</v>
      </c>
      <c r="Q26">
        <v>1700321613</v>
      </c>
      <c r="V26">
        <v>0</v>
      </c>
      <c r="W26">
        <v>0</v>
      </c>
      <c r="X26">
        <v>1</v>
      </c>
      <c r="Y26">
        <v>1</v>
      </c>
      <c r="Z26">
        <v>4</v>
      </c>
      <c r="AA26">
        <v>2</v>
      </c>
      <c r="AB26">
        <v>4</v>
      </c>
    </row>
    <row r="27" spans="1:28" x14ac:dyDescent="0.35">
      <c r="A27" t="b">
        <v>1</v>
      </c>
      <c r="B27" t="b">
        <v>1</v>
      </c>
      <c r="C27">
        <v>14</v>
      </c>
      <c r="D27" t="s">
        <v>612</v>
      </c>
      <c r="E27" t="b">
        <v>1</v>
      </c>
      <c r="F27">
        <v>211</v>
      </c>
      <c r="G27" t="s">
        <v>95</v>
      </c>
      <c r="H27" t="s">
        <v>502</v>
      </c>
      <c r="I27">
        <v>4</v>
      </c>
      <c r="J27">
        <v>0</v>
      </c>
      <c r="K27">
        <v>4</v>
      </c>
      <c r="L27">
        <v>1</v>
      </c>
      <c r="M27" t="s">
        <v>84</v>
      </c>
      <c r="N27" t="s">
        <v>90</v>
      </c>
      <c r="O27">
        <v>14</v>
      </c>
      <c r="P27" t="s">
        <v>639</v>
      </c>
      <c r="Q27">
        <v>696903767</v>
      </c>
      <c r="V27">
        <v>0</v>
      </c>
      <c r="W27">
        <v>0</v>
      </c>
      <c r="X27">
        <v>4</v>
      </c>
      <c r="Y27">
        <v>4</v>
      </c>
      <c r="Z27">
        <v>4</v>
      </c>
      <c r="AA27">
        <v>4</v>
      </c>
      <c r="AB27">
        <v>10</v>
      </c>
    </row>
    <row r="28" spans="1:28" x14ac:dyDescent="0.35">
      <c r="A28" t="b">
        <v>1</v>
      </c>
      <c r="B28" t="b">
        <v>1</v>
      </c>
      <c r="C28">
        <v>14</v>
      </c>
      <c r="D28" t="s">
        <v>612</v>
      </c>
      <c r="E28" t="b">
        <v>1</v>
      </c>
      <c r="F28">
        <v>170</v>
      </c>
      <c r="G28" t="s">
        <v>128</v>
      </c>
      <c r="H28" t="s">
        <v>308</v>
      </c>
      <c r="I28">
        <v>3</v>
      </c>
      <c r="J28">
        <v>0</v>
      </c>
      <c r="K28">
        <v>3</v>
      </c>
      <c r="L28">
        <v>0.75</v>
      </c>
      <c r="M28" t="s">
        <v>84</v>
      </c>
      <c r="N28" t="s">
        <v>90</v>
      </c>
      <c r="O28">
        <v>14</v>
      </c>
      <c r="P28" t="s">
        <v>639</v>
      </c>
      <c r="Q28">
        <v>421129714</v>
      </c>
      <c r="V28">
        <v>0</v>
      </c>
      <c r="W28">
        <v>0</v>
      </c>
      <c r="X28">
        <v>0</v>
      </c>
      <c r="Y28">
        <v>0</v>
      </c>
      <c r="Z28">
        <v>4</v>
      </c>
      <c r="AA28">
        <v>3</v>
      </c>
      <c r="AB28">
        <v>6</v>
      </c>
    </row>
    <row r="29" spans="1:28" x14ac:dyDescent="0.35">
      <c r="A29" t="b">
        <v>1</v>
      </c>
      <c r="B29" t="b">
        <v>1</v>
      </c>
      <c r="C29">
        <v>14</v>
      </c>
      <c r="D29" t="s">
        <v>612</v>
      </c>
      <c r="E29" t="b">
        <v>1</v>
      </c>
      <c r="F29">
        <v>124</v>
      </c>
      <c r="G29" t="s">
        <v>510</v>
      </c>
      <c r="H29" t="s">
        <v>511</v>
      </c>
      <c r="I29">
        <v>3</v>
      </c>
      <c r="J29">
        <v>0</v>
      </c>
      <c r="K29">
        <v>3</v>
      </c>
      <c r="L29">
        <v>0.75</v>
      </c>
      <c r="M29" t="s">
        <v>84</v>
      </c>
      <c r="N29" t="s">
        <v>90</v>
      </c>
      <c r="O29">
        <v>14</v>
      </c>
      <c r="P29" t="s">
        <v>640</v>
      </c>
      <c r="Q29">
        <v>897745864</v>
      </c>
      <c r="V29">
        <v>0</v>
      </c>
      <c r="W29">
        <v>0</v>
      </c>
      <c r="X29">
        <v>0</v>
      </c>
      <c r="Y29">
        <v>0</v>
      </c>
      <c r="Z29">
        <v>4</v>
      </c>
      <c r="AA29">
        <v>3</v>
      </c>
      <c r="AB29">
        <v>6</v>
      </c>
    </row>
    <row r="30" spans="1:28" x14ac:dyDescent="0.35">
      <c r="A30" t="b">
        <v>1</v>
      </c>
      <c r="B30" t="b">
        <v>1</v>
      </c>
      <c r="C30">
        <v>14</v>
      </c>
      <c r="D30" t="s">
        <v>612</v>
      </c>
      <c r="E30" t="b">
        <v>1</v>
      </c>
      <c r="F30">
        <v>93</v>
      </c>
      <c r="G30" t="s">
        <v>207</v>
      </c>
      <c r="H30" t="s">
        <v>646</v>
      </c>
      <c r="I30">
        <v>3</v>
      </c>
      <c r="J30">
        <v>0</v>
      </c>
      <c r="K30">
        <v>3</v>
      </c>
      <c r="L30">
        <v>0.75</v>
      </c>
      <c r="M30" t="s">
        <v>84</v>
      </c>
      <c r="N30" t="s">
        <v>90</v>
      </c>
      <c r="O30">
        <v>14</v>
      </c>
      <c r="P30" t="s">
        <v>639</v>
      </c>
      <c r="Q30">
        <v>2061705685</v>
      </c>
      <c r="V30">
        <v>0</v>
      </c>
      <c r="W30">
        <v>0</v>
      </c>
      <c r="X30">
        <v>2</v>
      </c>
      <c r="Y30">
        <v>2</v>
      </c>
      <c r="Z30">
        <v>4</v>
      </c>
      <c r="AA30">
        <v>3</v>
      </c>
      <c r="AB30">
        <v>6</v>
      </c>
    </row>
    <row r="31" spans="1:28" x14ac:dyDescent="0.35">
      <c r="A31" t="b">
        <v>1</v>
      </c>
      <c r="B31" t="b">
        <v>1</v>
      </c>
      <c r="C31">
        <v>14</v>
      </c>
      <c r="D31" t="s">
        <v>612</v>
      </c>
      <c r="E31" t="b">
        <v>1</v>
      </c>
      <c r="F31">
        <v>28</v>
      </c>
      <c r="G31" t="s">
        <v>576</v>
      </c>
      <c r="H31" t="s">
        <v>235</v>
      </c>
      <c r="I31">
        <v>3</v>
      </c>
      <c r="J31">
        <v>0</v>
      </c>
      <c r="K31">
        <v>3</v>
      </c>
      <c r="L31">
        <v>0.75</v>
      </c>
      <c r="M31" t="s">
        <v>84</v>
      </c>
      <c r="N31" t="s">
        <v>90</v>
      </c>
      <c r="O31">
        <v>14</v>
      </c>
      <c r="P31" t="s">
        <v>639</v>
      </c>
      <c r="Q31">
        <v>744142893</v>
      </c>
      <c r="V31">
        <v>0</v>
      </c>
      <c r="W31">
        <v>0</v>
      </c>
      <c r="X31">
        <v>1</v>
      </c>
      <c r="Y31">
        <v>1</v>
      </c>
      <c r="Z31">
        <v>4</v>
      </c>
      <c r="AA31">
        <v>3</v>
      </c>
      <c r="AB31">
        <v>6</v>
      </c>
    </row>
    <row r="32" spans="1:28" x14ac:dyDescent="0.35">
      <c r="A32" t="b">
        <v>1</v>
      </c>
      <c r="B32" t="b">
        <v>1</v>
      </c>
      <c r="C32">
        <v>14</v>
      </c>
      <c r="D32" t="s">
        <v>612</v>
      </c>
      <c r="E32" t="b">
        <v>1</v>
      </c>
      <c r="F32">
        <v>18</v>
      </c>
      <c r="G32" t="s">
        <v>166</v>
      </c>
      <c r="H32" t="s">
        <v>161</v>
      </c>
      <c r="I32">
        <v>2</v>
      </c>
      <c r="J32">
        <v>0</v>
      </c>
      <c r="K32">
        <v>2</v>
      </c>
      <c r="L32">
        <v>0.5</v>
      </c>
      <c r="M32" t="s">
        <v>84</v>
      </c>
      <c r="N32" t="s">
        <v>83</v>
      </c>
      <c r="O32">
        <v>14</v>
      </c>
      <c r="P32" t="s">
        <v>639</v>
      </c>
      <c r="Q32">
        <v>363229805</v>
      </c>
      <c r="V32">
        <v>0</v>
      </c>
      <c r="W32">
        <v>-1</v>
      </c>
      <c r="X32">
        <v>2</v>
      </c>
      <c r="Y32">
        <v>2</v>
      </c>
      <c r="Z32">
        <v>4</v>
      </c>
      <c r="AA32">
        <v>2</v>
      </c>
      <c r="AB32">
        <v>0</v>
      </c>
    </row>
    <row r="33" spans="1:28" x14ac:dyDescent="0.35">
      <c r="A33" t="b">
        <v>1</v>
      </c>
      <c r="B33" t="b">
        <v>1</v>
      </c>
      <c r="C33">
        <v>14</v>
      </c>
      <c r="D33" t="s">
        <v>612</v>
      </c>
      <c r="E33" t="b">
        <v>1</v>
      </c>
      <c r="F33">
        <v>197</v>
      </c>
      <c r="G33" t="s">
        <v>156</v>
      </c>
      <c r="H33" t="s">
        <v>157</v>
      </c>
      <c r="I33">
        <v>2</v>
      </c>
      <c r="J33">
        <v>0</v>
      </c>
      <c r="K33">
        <v>2</v>
      </c>
      <c r="L33">
        <v>0.5</v>
      </c>
      <c r="M33" t="s">
        <v>82</v>
      </c>
      <c r="N33" t="s">
        <v>90</v>
      </c>
      <c r="O33">
        <v>14</v>
      </c>
      <c r="P33" t="s">
        <v>640</v>
      </c>
      <c r="Q33">
        <v>203144143</v>
      </c>
      <c r="V33">
        <v>0</v>
      </c>
      <c r="W33">
        <v>0</v>
      </c>
      <c r="X33">
        <v>2</v>
      </c>
      <c r="Y33">
        <v>2</v>
      </c>
      <c r="Z33">
        <v>4</v>
      </c>
      <c r="AA33">
        <v>2</v>
      </c>
      <c r="AB33">
        <v>-2</v>
      </c>
    </row>
    <row r="34" spans="1:28" x14ac:dyDescent="0.35">
      <c r="A34" t="b">
        <v>1</v>
      </c>
      <c r="B34" t="b">
        <v>1</v>
      </c>
      <c r="C34">
        <v>14</v>
      </c>
      <c r="D34" t="s">
        <v>612</v>
      </c>
      <c r="E34" t="b">
        <v>1</v>
      </c>
      <c r="F34">
        <v>148</v>
      </c>
      <c r="G34" t="s">
        <v>447</v>
      </c>
      <c r="H34" t="s">
        <v>109</v>
      </c>
      <c r="I34">
        <v>2</v>
      </c>
      <c r="J34">
        <v>0</v>
      </c>
      <c r="K34">
        <v>2</v>
      </c>
      <c r="L34">
        <v>0.5</v>
      </c>
      <c r="M34" t="s">
        <v>84</v>
      </c>
      <c r="N34" t="s">
        <v>90</v>
      </c>
      <c r="O34">
        <v>14</v>
      </c>
      <c r="P34" t="s">
        <v>639</v>
      </c>
      <c r="Q34">
        <v>2026385281</v>
      </c>
      <c r="V34">
        <v>0</v>
      </c>
      <c r="W34">
        <v>-1</v>
      </c>
      <c r="X34">
        <v>0</v>
      </c>
      <c r="Y34">
        <v>0</v>
      </c>
      <c r="Z34">
        <v>4</v>
      </c>
      <c r="AA34">
        <v>2</v>
      </c>
      <c r="AB34">
        <v>-2</v>
      </c>
    </row>
    <row r="35" spans="1:28" x14ac:dyDescent="0.35">
      <c r="A35" t="b">
        <v>1</v>
      </c>
      <c r="B35" t="b">
        <v>1</v>
      </c>
      <c r="C35">
        <v>14</v>
      </c>
      <c r="D35" t="s">
        <v>612</v>
      </c>
      <c r="E35" t="b">
        <v>1</v>
      </c>
      <c r="F35">
        <v>215</v>
      </c>
      <c r="G35" t="s">
        <v>131</v>
      </c>
      <c r="H35" t="s">
        <v>132</v>
      </c>
      <c r="I35">
        <v>2</v>
      </c>
      <c r="J35">
        <v>0</v>
      </c>
      <c r="K35">
        <v>2</v>
      </c>
      <c r="L35">
        <v>0.5</v>
      </c>
      <c r="M35" t="s">
        <v>84</v>
      </c>
      <c r="N35" t="s">
        <v>90</v>
      </c>
      <c r="O35">
        <v>14</v>
      </c>
      <c r="P35" t="s">
        <v>639</v>
      </c>
      <c r="Q35">
        <v>1219456293</v>
      </c>
      <c r="V35">
        <v>0</v>
      </c>
      <c r="W35">
        <v>0</v>
      </c>
      <c r="X35">
        <v>1</v>
      </c>
      <c r="Y35">
        <v>1</v>
      </c>
      <c r="Z35">
        <v>4</v>
      </c>
      <c r="AA35">
        <v>2</v>
      </c>
      <c r="AB35">
        <v>0</v>
      </c>
    </row>
    <row r="36" spans="1:28" x14ac:dyDescent="0.35">
      <c r="A36" t="b">
        <v>1</v>
      </c>
      <c r="B36" t="b">
        <v>1</v>
      </c>
      <c r="C36">
        <v>14</v>
      </c>
      <c r="D36" t="s">
        <v>612</v>
      </c>
      <c r="E36" t="b">
        <v>1</v>
      </c>
      <c r="F36">
        <v>256</v>
      </c>
      <c r="G36" t="s">
        <v>408</v>
      </c>
      <c r="H36" t="s">
        <v>109</v>
      </c>
      <c r="I36">
        <v>2</v>
      </c>
      <c r="J36">
        <v>0</v>
      </c>
      <c r="K36">
        <v>2</v>
      </c>
      <c r="L36">
        <v>0.5</v>
      </c>
      <c r="M36" t="s">
        <v>84</v>
      </c>
      <c r="N36" t="s">
        <v>90</v>
      </c>
      <c r="O36">
        <v>14</v>
      </c>
      <c r="P36" t="s">
        <v>639</v>
      </c>
      <c r="Q36">
        <v>430651874</v>
      </c>
      <c r="V36">
        <v>0</v>
      </c>
      <c r="W36">
        <v>0</v>
      </c>
      <c r="X36">
        <v>3</v>
      </c>
      <c r="Y36">
        <v>3</v>
      </c>
      <c r="Z36">
        <v>4</v>
      </c>
      <c r="AA36">
        <v>2</v>
      </c>
      <c r="AB36">
        <v>4</v>
      </c>
    </row>
    <row r="37" spans="1:28" x14ac:dyDescent="0.35">
      <c r="A37" t="b">
        <v>1</v>
      </c>
      <c r="B37" t="b">
        <v>1</v>
      </c>
      <c r="C37">
        <v>14</v>
      </c>
      <c r="D37" t="s">
        <v>612</v>
      </c>
      <c r="E37" t="b">
        <v>1</v>
      </c>
      <c r="F37">
        <v>283</v>
      </c>
      <c r="G37" t="s">
        <v>183</v>
      </c>
      <c r="H37" t="s">
        <v>184</v>
      </c>
      <c r="I37">
        <v>1</v>
      </c>
      <c r="J37">
        <v>0</v>
      </c>
      <c r="K37">
        <v>1</v>
      </c>
      <c r="L37">
        <v>0.25</v>
      </c>
      <c r="M37" t="s">
        <v>84</v>
      </c>
      <c r="N37" t="s">
        <v>90</v>
      </c>
      <c r="O37">
        <v>14</v>
      </c>
      <c r="P37" t="s">
        <v>640</v>
      </c>
      <c r="Q37">
        <v>1456473888</v>
      </c>
      <c r="V37">
        <v>0</v>
      </c>
      <c r="W37">
        <v>0</v>
      </c>
      <c r="X37">
        <v>1</v>
      </c>
      <c r="Y37">
        <v>1</v>
      </c>
      <c r="Z37">
        <v>4</v>
      </c>
      <c r="AA37">
        <v>1</v>
      </c>
      <c r="AB37">
        <v>-6</v>
      </c>
    </row>
    <row r="38" spans="1:28" x14ac:dyDescent="0.35">
      <c r="A38" t="b">
        <v>1</v>
      </c>
      <c r="B38" t="b">
        <v>1</v>
      </c>
      <c r="C38">
        <v>14</v>
      </c>
      <c r="D38" t="s">
        <v>612</v>
      </c>
      <c r="E38" t="b">
        <v>1</v>
      </c>
      <c r="F38">
        <v>243</v>
      </c>
      <c r="G38" t="s">
        <v>125</v>
      </c>
      <c r="H38" t="s">
        <v>126</v>
      </c>
      <c r="I38">
        <v>0</v>
      </c>
      <c r="J38">
        <v>0</v>
      </c>
      <c r="K38">
        <v>0</v>
      </c>
      <c r="L38">
        <v>0</v>
      </c>
      <c r="M38" t="s">
        <v>84</v>
      </c>
      <c r="N38" t="s">
        <v>83</v>
      </c>
      <c r="O38">
        <v>14</v>
      </c>
      <c r="P38" t="s">
        <v>640</v>
      </c>
      <c r="Q38">
        <v>1267917385</v>
      </c>
      <c r="V38">
        <v>0</v>
      </c>
      <c r="W38">
        <v>0</v>
      </c>
      <c r="X38">
        <v>0</v>
      </c>
      <c r="Y38">
        <v>0</v>
      </c>
      <c r="Z38">
        <v>4</v>
      </c>
      <c r="AA38">
        <v>0</v>
      </c>
      <c r="AB38">
        <v>-10</v>
      </c>
    </row>
    <row r="39" spans="1:28" x14ac:dyDescent="0.35">
      <c r="A39" t="b">
        <v>1</v>
      </c>
      <c r="B39" t="b">
        <v>1</v>
      </c>
      <c r="C39">
        <v>14</v>
      </c>
      <c r="D39" t="s">
        <v>612</v>
      </c>
      <c r="E39" t="b">
        <v>1</v>
      </c>
      <c r="F39">
        <v>21</v>
      </c>
      <c r="G39" t="s">
        <v>481</v>
      </c>
      <c r="H39" t="s">
        <v>105</v>
      </c>
      <c r="I39">
        <v>0</v>
      </c>
      <c r="J39">
        <v>0</v>
      </c>
      <c r="K39">
        <v>0</v>
      </c>
      <c r="L39">
        <v>0</v>
      </c>
      <c r="M39" t="s">
        <v>84</v>
      </c>
      <c r="N39" t="s">
        <v>83</v>
      </c>
      <c r="O39">
        <v>14</v>
      </c>
      <c r="P39" t="s">
        <v>639</v>
      </c>
      <c r="Q39">
        <v>1503271275</v>
      </c>
      <c r="V39">
        <v>0</v>
      </c>
      <c r="W39">
        <v>0</v>
      </c>
      <c r="X39">
        <v>0</v>
      </c>
      <c r="Y39">
        <v>0</v>
      </c>
      <c r="Z39">
        <v>4</v>
      </c>
      <c r="AA39">
        <v>0</v>
      </c>
      <c r="AB39">
        <v>-10</v>
      </c>
    </row>
    <row r="40" spans="1:28" x14ac:dyDescent="0.35">
      <c r="A40" t="b">
        <v>1</v>
      </c>
      <c r="B40" t="b">
        <v>1</v>
      </c>
      <c r="C40">
        <v>7</v>
      </c>
      <c r="D40" t="s">
        <v>613</v>
      </c>
      <c r="E40" t="b">
        <v>1</v>
      </c>
      <c r="F40">
        <v>242</v>
      </c>
      <c r="G40" t="s">
        <v>147</v>
      </c>
      <c r="H40" t="s">
        <v>148</v>
      </c>
      <c r="I40">
        <v>2</v>
      </c>
      <c r="J40">
        <v>0</v>
      </c>
      <c r="K40">
        <v>2</v>
      </c>
      <c r="L40">
        <v>0.5</v>
      </c>
      <c r="M40" t="s">
        <v>82</v>
      </c>
      <c r="N40" t="s">
        <v>83</v>
      </c>
      <c r="O40">
        <v>7</v>
      </c>
      <c r="P40" t="s">
        <v>640</v>
      </c>
      <c r="Q40">
        <v>1694108257</v>
      </c>
      <c r="V40">
        <v>0</v>
      </c>
      <c r="W40">
        <v>0</v>
      </c>
      <c r="X40">
        <v>0</v>
      </c>
      <c r="Y40">
        <v>0</v>
      </c>
      <c r="Z40">
        <v>4</v>
      </c>
      <c r="AA40">
        <v>2</v>
      </c>
      <c r="AB40">
        <v>-2</v>
      </c>
    </row>
    <row r="41" spans="1:28" x14ac:dyDescent="0.35">
      <c r="A41" t="b">
        <v>1</v>
      </c>
      <c r="B41" t="b">
        <v>1</v>
      </c>
      <c r="C41">
        <v>7</v>
      </c>
      <c r="D41" t="s">
        <v>613</v>
      </c>
      <c r="E41" t="b">
        <v>1</v>
      </c>
      <c r="F41">
        <v>246</v>
      </c>
      <c r="G41" t="s">
        <v>121</v>
      </c>
      <c r="H41" t="s">
        <v>122</v>
      </c>
      <c r="I41">
        <v>2</v>
      </c>
      <c r="J41">
        <v>0</v>
      </c>
      <c r="K41">
        <v>2</v>
      </c>
      <c r="L41">
        <v>0.5</v>
      </c>
      <c r="M41" t="s">
        <v>82</v>
      </c>
      <c r="N41" t="s">
        <v>83</v>
      </c>
      <c r="O41">
        <v>7</v>
      </c>
      <c r="P41" t="s">
        <v>640</v>
      </c>
      <c r="Q41">
        <v>2052166709</v>
      </c>
      <c r="V41">
        <v>0</v>
      </c>
      <c r="W41">
        <v>-1</v>
      </c>
      <c r="X41">
        <v>2</v>
      </c>
      <c r="Y41">
        <v>2</v>
      </c>
      <c r="Z41">
        <v>4</v>
      </c>
      <c r="AA41">
        <v>2</v>
      </c>
      <c r="AB41">
        <v>0</v>
      </c>
    </row>
    <row r="42" spans="1:28" x14ac:dyDescent="0.35">
      <c r="A42" t="b">
        <v>1</v>
      </c>
      <c r="B42" t="b">
        <v>1</v>
      </c>
      <c r="C42">
        <v>7</v>
      </c>
      <c r="D42" t="s">
        <v>613</v>
      </c>
      <c r="E42" t="b">
        <v>1</v>
      </c>
      <c r="F42">
        <v>69</v>
      </c>
      <c r="G42" t="s">
        <v>390</v>
      </c>
      <c r="H42" t="s">
        <v>391</v>
      </c>
      <c r="I42">
        <v>2</v>
      </c>
      <c r="J42">
        <v>0</v>
      </c>
      <c r="K42">
        <v>2</v>
      </c>
      <c r="L42">
        <v>0.5</v>
      </c>
      <c r="M42" t="s">
        <v>84</v>
      </c>
      <c r="N42" t="s">
        <v>90</v>
      </c>
      <c r="O42">
        <v>7</v>
      </c>
      <c r="P42" t="s">
        <v>639</v>
      </c>
      <c r="Q42">
        <v>1568543539</v>
      </c>
      <c r="V42">
        <v>0</v>
      </c>
      <c r="W42">
        <v>-1</v>
      </c>
      <c r="X42">
        <v>3</v>
      </c>
      <c r="Y42">
        <v>3</v>
      </c>
      <c r="Z42">
        <v>4</v>
      </c>
      <c r="AA42">
        <v>2</v>
      </c>
      <c r="AB42">
        <v>4</v>
      </c>
    </row>
    <row r="43" spans="1:28" x14ac:dyDescent="0.35">
      <c r="A43" t="b">
        <v>1</v>
      </c>
      <c r="B43" t="b">
        <v>1</v>
      </c>
      <c r="C43">
        <v>7</v>
      </c>
      <c r="D43" t="s">
        <v>613</v>
      </c>
      <c r="E43" t="b">
        <v>1</v>
      </c>
      <c r="F43">
        <v>15</v>
      </c>
      <c r="G43" t="s">
        <v>419</v>
      </c>
      <c r="H43" t="s">
        <v>387</v>
      </c>
      <c r="I43">
        <v>2</v>
      </c>
      <c r="J43">
        <v>0</v>
      </c>
      <c r="K43">
        <v>2</v>
      </c>
      <c r="L43">
        <v>0.5</v>
      </c>
      <c r="M43" t="s">
        <v>84</v>
      </c>
      <c r="N43" t="s">
        <v>90</v>
      </c>
      <c r="O43">
        <v>7</v>
      </c>
      <c r="P43" t="s">
        <v>639</v>
      </c>
      <c r="Q43">
        <v>1245151973</v>
      </c>
      <c r="V43">
        <v>0</v>
      </c>
      <c r="W43">
        <v>-1</v>
      </c>
      <c r="X43">
        <v>0</v>
      </c>
      <c r="Y43">
        <v>0</v>
      </c>
      <c r="Z43">
        <v>4</v>
      </c>
      <c r="AA43">
        <v>2</v>
      </c>
      <c r="AB43">
        <v>4</v>
      </c>
    </row>
    <row r="44" spans="1:28" x14ac:dyDescent="0.35">
      <c r="A44" t="b">
        <v>1</v>
      </c>
      <c r="B44" t="b">
        <v>1</v>
      </c>
      <c r="C44">
        <v>7</v>
      </c>
      <c r="D44" t="s">
        <v>613</v>
      </c>
      <c r="E44" t="b">
        <v>1</v>
      </c>
      <c r="F44">
        <v>116</v>
      </c>
      <c r="G44" t="s">
        <v>175</v>
      </c>
      <c r="H44" t="s">
        <v>437</v>
      </c>
      <c r="I44">
        <v>2</v>
      </c>
      <c r="J44">
        <v>0</v>
      </c>
      <c r="K44">
        <v>2</v>
      </c>
      <c r="L44">
        <v>0.5</v>
      </c>
      <c r="M44" t="s">
        <v>84</v>
      </c>
      <c r="N44" t="s">
        <v>90</v>
      </c>
      <c r="O44">
        <v>7</v>
      </c>
      <c r="P44" t="s">
        <v>640</v>
      </c>
      <c r="Q44">
        <v>1596172898</v>
      </c>
      <c r="V44">
        <v>0</v>
      </c>
      <c r="W44">
        <v>0</v>
      </c>
      <c r="X44">
        <v>2</v>
      </c>
      <c r="Y44">
        <v>2</v>
      </c>
      <c r="Z44">
        <v>4</v>
      </c>
      <c r="AA44">
        <v>2</v>
      </c>
      <c r="AB44">
        <v>-2</v>
      </c>
    </row>
    <row r="45" spans="1:28" x14ac:dyDescent="0.35">
      <c r="A45" t="b">
        <v>1</v>
      </c>
      <c r="B45" t="b">
        <v>1</v>
      </c>
      <c r="C45">
        <v>7</v>
      </c>
      <c r="D45" t="s">
        <v>613</v>
      </c>
      <c r="E45" t="b">
        <v>1</v>
      </c>
      <c r="F45">
        <v>173</v>
      </c>
      <c r="G45" t="s">
        <v>100</v>
      </c>
      <c r="H45" t="s">
        <v>101</v>
      </c>
      <c r="I45">
        <v>2</v>
      </c>
      <c r="J45">
        <v>0</v>
      </c>
      <c r="K45">
        <v>2</v>
      </c>
      <c r="L45">
        <v>0.5</v>
      </c>
      <c r="M45" t="s">
        <v>82</v>
      </c>
      <c r="N45" t="s">
        <v>90</v>
      </c>
      <c r="O45">
        <v>7</v>
      </c>
      <c r="P45" t="s">
        <v>640</v>
      </c>
      <c r="Q45">
        <v>732619025</v>
      </c>
      <c r="V45">
        <v>0</v>
      </c>
      <c r="W45">
        <v>0</v>
      </c>
      <c r="X45">
        <v>1</v>
      </c>
      <c r="Y45">
        <v>1</v>
      </c>
      <c r="Z45">
        <v>4</v>
      </c>
      <c r="AA45">
        <v>2</v>
      </c>
      <c r="AB45">
        <v>-4</v>
      </c>
    </row>
    <row r="46" spans="1:28" x14ac:dyDescent="0.35">
      <c r="A46" t="b">
        <v>1</v>
      </c>
      <c r="B46" t="b">
        <v>1</v>
      </c>
      <c r="C46">
        <v>7</v>
      </c>
      <c r="D46" t="s">
        <v>613</v>
      </c>
      <c r="E46" t="b">
        <v>1</v>
      </c>
      <c r="F46">
        <v>126</v>
      </c>
      <c r="G46" t="s">
        <v>647</v>
      </c>
      <c r="H46" t="s">
        <v>401</v>
      </c>
      <c r="I46">
        <v>1</v>
      </c>
      <c r="J46">
        <v>0</v>
      </c>
      <c r="K46">
        <v>1</v>
      </c>
      <c r="L46">
        <v>0.25</v>
      </c>
      <c r="M46" t="s">
        <v>84</v>
      </c>
      <c r="N46" t="s">
        <v>90</v>
      </c>
      <c r="O46">
        <v>7</v>
      </c>
      <c r="P46" t="s">
        <v>639</v>
      </c>
      <c r="Q46">
        <v>456796737</v>
      </c>
      <c r="V46">
        <v>0</v>
      </c>
      <c r="W46">
        <v>0</v>
      </c>
      <c r="X46">
        <v>1</v>
      </c>
      <c r="Y46">
        <v>1</v>
      </c>
      <c r="Z46">
        <v>4</v>
      </c>
      <c r="AA46">
        <v>1</v>
      </c>
      <c r="AB46">
        <v>-8</v>
      </c>
    </row>
    <row r="47" spans="1:28" x14ac:dyDescent="0.35">
      <c r="A47" t="b">
        <v>1</v>
      </c>
      <c r="B47" t="b">
        <v>1</v>
      </c>
      <c r="C47">
        <v>7</v>
      </c>
      <c r="D47" t="s">
        <v>613</v>
      </c>
      <c r="E47" t="b">
        <v>1</v>
      </c>
      <c r="F47">
        <v>194</v>
      </c>
      <c r="G47" t="s">
        <v>219</v>
      </c>
      <c r="H47" t="s">
        <v>220</v>
      </c>
      <c r="I47">
        <v>1</v>
      </c>
      <c r="J47">
        <v>0</v>
      </c>
      <c r="K47">
        <v>1</v>
      </c>
      <c r="L47">
        <v>0.25</v>
      </c>
      <c r="M47" t="s">
        <v>84</v>
      </c>
      <c r="N47" t="s">
        <v>90</v>
      </c>
      <c r="O47">
        <v>7</v>
      </c>
      <c r="P47" t="s">
        <v>640</v>
      </c>
      <c r="Q47">
        <v>494421062</v>
      </c>
      <c r="V47">
        <v>0</v>
      </c>
      <c r="W47">
        <v>0</v>
      </c>
      <c r="X47">
        <v>0</v>
      </c>
      <c r="Y47">
        <v>0</v>
      </c>
      <c r="Z47">
        <v>4</v>
      </c>
      <c r="AA47">
        <v>1</v>
      </c>
      <c r="AB47">
        <v>-4</v>
      </c>
    </row>
    <row r="48" spans="1:28" x14ac:dyDescent="0.35">
      <c r="A48" t="b">
        <v>1</v>
      </c>
      <c r="B48" t="b">
        <v>1</v>
      </c>
      <c r="C48">
        <v>7</v>
      </c>
      <c r="D48" t="s">
        <v>613</v>
      </c>
      <c r="E48" t="b">
        <v>1</v>
      </c>
      <c r="F48">
        <v>32</v>
      </c>
      <c r="G48" t="s">
        <v>168</v>
      </c>
      <c r="H48" t="s">
        <v>89</v>
      </c>
      <c r="I48">
        <v>1</v>
      </c>
      <c r="J48">
        <v>0</v>
      </c>
      <c r="K48">
        <v>1</v>
      </c>
      <c r="L48">
        <v>0.25</v>
      </c>
      <c r="M48" t="s">
        <v>84</v>
      </c>
      <c r="N48" t="s">
        <v>90</v>
      </c>
      <c r="O48">
        <v>7</v>
      </c>
      <c r="P48" t="s">
        <v>640</v>
      </c>
      <c r="Q48">
        <v>507424813</v>
      </c>
      <c r="V48">
        <v>0</v>
      </c>
      <c r="W48">
        <v>0</v>
      </c>
      <c r="X48">
        <v>0</v>
      </c>
      <c r="Y48">
        <v>0</v>
      </c>
      <c r="Z48">
        <v>4</v>
      </c>
      <c r="AA48">
        <v>1</v>
      </c>
      <c r="AB48">
        <v>-4</v>
      </c>
    </row>
    <row r="49" spans="1:28" x14ac:dyDescent="0.35">
      <c r="A49" t="b">
        <v>1</v>
      </c>
      <c r="B49" t="b">
        <v>1</v>
      </c>
      <c r="C49">
        <v>7</v>
      </c>
      <c r="D49" t="s">
        <v>613</v>
      </c>
      <c r="E49" t="b">
        <v>1</v>
      </c>
      <c r="F49">
        <v>109</v>
      </c>
      <c r="G49" t="s">
        <v>523</v>
      </c>
      <c r="H49" t="s">
        <v>228</v>
      </c>
      <c r="I49">
        <v>1</v>
      </c>
      <c r="J49">
        <v>0</v>
      </c>
      <c r="K49">
        <v>1</v>
      </c>
      <c r="L49">
        <v>0.25</v>
      </c>
      <c r="M49" t="s">
        <v>84</v>
      </c>
      <c r="N49" t="s">
        <v>83</v>
      </c>
      <c r="O49">
        <v>7</v>
      </c>
      <c r="P49" t="s">
        <v>639</v>
      </c>
      <c r="Q49">
        <v>1767905359</v>
      </c>
      <c r="V49">
        <v>0</v>
      </c>
      <c r="W49">
        <v>0</v>
      </c>
      <c r="X49">
        <v>1</v>
      </c>
      <c r="Y49">
        <v>1</v>
      </c>
      <c r="Z49">
        <v>4</v>
      </c>
      <c r="AA49">
        <v>1</v>
      </c>
      <c r="AB49">
        <v>-4</v>
      </c>
    </row>
    <row r="50" spans="1:28" x14ac:dyDescent="0.35">
      <c r="A50" t="b">
        <v>1</v>
      </c>
      <c r="B50" t="b">
        <v>1</v>
      </c>
      <c r="C50">
        <v>7</v>
      </c>
      <c r="D50" t="s">
        <v>613</v>
      </c>
      <c r="E50" t="b">
        <v>1</v>
      </c>
      <c r="F50">
        <v>281</v>
      </c>
      <c r="G50" t="s">
        <v>239</v>
      </c>
      <c r="H50" t="s">
        <v>584</v>
      </c>
      <c r="I50">
        <v>1</v>
      </c>
      <c r="J50">
        <v>0</v>
      </c>
      <c r="K50">
        <v>1</v>
      </c>
      <c r="L50">
        <v>0.25</v>
      </c>
      <c r="M50" t="s">
        <v>84</v>
      </c>
      <c r="N50" t="s">
        <v>90</v>
      </c>
      <c r="O50">
        <v>7</v>
      </c>
      <c r="P50" t="s">
        <v>640</v>
      </c>
      <c r="Q50">
        <v>1715062324</v>
      </c>
      <c r="V50">
        <v>0</v>
      </c>
      <c r="W50">
        <v>0</v>
      </c>
      <c r="X50">
        <v>1</v>
      </c>
      <c r="Y50">
        <v>1</v>
      </c>
      <c r="Z50">
        <v>4</v>
      </c>
      <c r="AA50">
        <v>1</v>
      </c>
      <c r="AB50">
        <v>-4</v>
      </c>
    </row>
    <row r="51" spans="1:28" x14ac:dyDescent="0.35">
      <c r="A51" t="b">
        <v>1</v>
      </c>
      <c r="B51" t="b">
        <v>1</v>
      </c>
      <c r="C51">
        <v>7</v>
      </c>
      <c r="D51" t="s">
        <v>613</v>
      </c>
      <c r="E51" t="b">
        <v>1</v>
      </c>
      <c r="F51">
        <v>62</v>
      </c>
      <c r="G51" t="s">
        <v>193</v>
      </c>
      <c r="H51" t="s">
        <v>194</v>
      </c>
      <c r="I51">
        <v>0</v>
      </c>
      <c r="J51">
        <v>0</v>
      </c>
      <c r="K51">
        <v>0</v>
      </c>
      <c r="L51">
        <v>0</v>
      </c>
      <c r="M51" t="s">
        <v>82</v>
      </c>
      <c r="N51" t="s">
        <v>90</v>
      </c>
      <c r="O51">
        <v>7</v>
      </c>
      <c r="P51" t="s">
        <v>639</v>
      </c>
      <c r="Q51">
        <v>669599534</v>
      </c>
      <c r="V51">
        <v>0</v>
      </c>
      <c r="W51">
        <v>0</v>
      </c>
      <c r="X51">
        <v>0</v>
      </c>
      <c r="Y51">
        <v>0</v>
      </c>
      <c r="Z51">
        <v>4</v>
      </c>
      <c r="AA51">
        <v>0</v>
      </c>
      <c r="AB51">
        <v>-10</v>
      </c>
    </row>
    <row r="52" spans="1:28" x14ac:dyDescent="0.35">
      <c r="A52" t="b">
        <v>1</v>
      </c>
      <c r="B52" t="b">
        <v>1</v>
      </c>
      <c r="C52">
        <v>7</v>
      </c>
      <c r="D52" t="s">
        <v>613</v>
      </c>
      <c r="E52" t="b">
        <v>1</v>
      </c>
      <c r="F52">
        <v>96</v>
      </c>
      <c r="G52" t="s">
        <v>290</v>
      </c>
      <c r="H52" t="s">
        <v>291</v>
      </c>
      <c r="I52">
        <v>0</v>
      </c>
      <c r="J52">
        <v>0</v>
      </c>
      <c r="K52">
        <v>0</v>
      </c>
      <c r="L52">
        <v>0</v>
      </c>
      <c r="M52" t="s">
        <v>82</v>
      </c>
      <c r="N52" t="s">
        <v>83</v>
      </c>
      <c r="O52">
        <v>7</v>
      </c>
      <c r="P52" t="s">
        <v>639</v>
      </c>
      <c r="Q52">
        <v>826570724</v>
      </c>
      <c r="V52">
        <v>0</v>
      </c>
      <c r="W52">
        <v>0</v>
      </c>
      <c r="X52">
        <v>0</v>
      </c>
      <c r="Y52">
        <v>0</v>
      </c>
      <c r="Z52">
        <v>4</v>
      </c>
      <c r="AA52">
        <v>0</v>
      </c>
      <c r="AB52">
        <v>-10</v>
      </c>
    </row>
    <row r="53" spans="1:28" x14ac:dyDescent="0.35">
      <c r="A53" t="b">
        <v>1</v>
      </c>
      <c r="B53" t="b">
        <v>1</v>
      </c>
      <c r="C53">
        <v>7</v>
      </c>
      <c r="D53" t="s">
        <v>613</v>
      </c>
      <c r="E53" t="b">
        <v>1</v>
      </c>
      <c r="F53">
        <v>152</v>
      </c>
      <c r="G53" t="s">
        <v>144</v>
      </c>
      <c r="H53" t="s">
        <v>304</v>
      </c>
      <c r="I53">
        <v>0</v>
      </c>
      <c r="J53">
        <v>0</v>
      </c>
      <c r="K53">
        <v>0</v>
      </c>
      <c r="L53">
        <v>0</v>
      </c>
      <c r="M53" t="s">
        <v>84</v>
      </c>
      <c r="N53" t="s">
        <v>83</v>
      </c>
      <c r="O53">
        <v>7</v>
      </c>
      <c r="P53" t="s">
        <v>639</v>
      </c>
      <c r="Q53">
        <v>58576025</v>
      </c>
      <c r="V53">
        <v>0</v>
      </c>
      <c r="W53">
        <v>0</v>
      </c>
      <c r="X53">
        <v>0</v>
      </c>
      <c r="Y53">
        <v>0</v>
      </c>
      <c r="Z53">
        <v>4</v>
      </c>
      <c r="AA53">
        <v>0</v>
      </c>
      <c r="AB53">
        <v>-10</v>
      </c>
    </row>
    <row r="54" spans="1:28" x14ac:dyDescent="0.35">
      <c r="A54" t="b">
        <v>1</v>
      </c>
      <c r="B54" t="b">
        <v>1</v>
      </c>
      <c r="C54">
        <v>4</v>
      </c>
      <c r="D54" t="s">
        <v>614</v>
      </c>
      <c r="E54" t="b">
        <v>1</v>
      </c>
      <c r="F54">
        <v>191</v>
      </c>
      <c r="G54" t="s">
        <v>564</v>
      </c>
      <c r="H54" t="s">
        <v>565</v>
      </c>
      <c r="I54">
        <v>1</v>
      </c>
      <c r="J54">
        <v>0</v>
      </c>
      <c r="K54">
        <v>1</v>
      </c>
      <c r="L54">
        <v>0.25</v>
      </c>
      <c r="M54" t="s">
        <v>82</v>
      </c>
      <c r="N54" t="s">
        <v>90</v>
      </c>
      <c r="O54">
        <v>4</v>
      </c>
      <c r="P54" t="s">
        <v>640</v>
      </c>
      <c r="Q54">
        <v>1660854622</v>
      </c>
      <c r="V54">
        <v>0</v>
      </c>
      <c r="W54">
        <v>-1</v>
      </c>
      <c r="X54">
        <v>1</v>
      </c>
      <c r="Y54">
        <v>1</v>
      </c>
      <c r="Z54">
        <v>4</v>
      </c>
      <c r="AA54">
        <v>1</v>
      </c>
      <c r="AB54">
        <v>-4</v>
      </c>
    </row>
    <row r="55" spans="1:28" x14ac:dyDescent="0.35">
      <c r="A55" t="b">
        <v>1</v>
      </c>
      <c r="B55" t="b">
        <v>1</v>
      </c>
      <c r="C55">
        <v>20</v>
      </c>
      <c r="D55" t="s">
        <v>615</v>
      </c>
      <c r="E55" t="b">
        <v>1</v>
      </c>
      <c r="F55">
        <v>7</v>
      </c>
      <c r="G55" t="s">
        <v>206</v>
      </c>
      <c r="H55" t="s">
        <v>172</v>
      </c>
      <c r="I55">
        <v>3</v>
      </c>
      <c r="J55">
        <v>0</v>
      </c>
      <c r="K55">
        <v>3</v>
      </c>
      <c r="L55">
        <v>0.75</v>
      </c>
      <c r="M55" t="s">
        <v>84</v>
      </c>
      <c r="N55" t="s">
        <v>83</v>
      </c>
      <c r="O55">
        <v>8</v>
      </c>
      <c r="P55" t="s">
        <v>639</v>
      </c>
      <c r="Q55">
        <v>4335606</v>
      </c>
      <c r="V55">
        <v>0</v>
      </c>
      <c r="W55">
        <v>0</v>
      </c>
      <c r="X55">
        <v>2</v>
      </c>
      <c r="Y55">
        <v>2</v>
      </c>
      <c r="Z55">
        <v>4</v>
      </c>
      <c r="AA55">
        <v>3</v>
      </c>
      <c r="AB55">
        <v>2</v>
      </c>
    </row>
    <row r="56" spans="1:28" x14ac:dyDescent="0.35">
      <c r="A56" t="b">
        <v>1</v>
      </c>
      <c r="B56" t="b">
        <v>1</v>
      </c>
      <c r="C56">
        <v>20</v>
      </c>
      <c r="D56" t="s">
        <v>615</v>
      </c>
      <c r="E56" t="b">
        <v>1</v>
      </c>
      <c r="F56">
        <v>56</v>
      </c>
      <c r="G56" t="s">
        <v>197</v>
      </c>
      <c r="H56" t="s">
        <v>198</v>
      </c>
      <c r="I56">
        <v>3</v>
      </c>
      <c r="J56">
        <v>0</v>
      </c>
      <c r="K56">
        <v>3</v>
      </c>
      <c r="L56">
        <v>0.75</v>
      </c>
      <c r="M56" t="s">
        <v>84</v>
      </c>
      <c r="N56" t="s">
        <v>90</v>
      </c>
      <c r="O56">
        <v>12</v>
      </c>
      <c r="P56" t="s">
        <v>639</v>
      </c>
      <c r="Q56">
        <v>952640197</v>
      </c>
      <c r="V56">
        <v>0</v>
      </c>
      <c r="W56">
        <v>0</v>
      </c>
      <c r="X56">
        <v>2</v>
      </c>
      <c r="Y56">
        <v>2</v>
      </c>
      <c r="Z56">
        <v>4</v>
      </c>
      <c r="AA56">
        <v>3</v>
      </c>
      <c r="AB56">
        <v>6</v>
      </c>
    </row>
    <row r="57" spans="1:28" x14ac:dyDescent="0.35">
      <c r="A57" t="b">
        <v>1</v>
      </c>
      <c r="B57" t="b">
        <v>1</v>
      </c>
      <c r="C57">
        <v>20</v>
      </c>
      <c r="D57" t="s">
        <v>615</v>
      </c>
      <c r="E57" t="b">
        <v>1</v>
      </c>
      <c r="F57">
        <v>15</v>
      </c>
      <c r="G57" t="s">
        <v>419</v>
      </c>
      <c r="H57" t="s">
        <v>387</v>
      </c>
      <c r="I57">
        <v>2</v>
      </c>
      <c r="J57">
        <v>0</v>
      </c>
      <c r="K57">
        <v>2</v>
      </c>
      <c r="L57">
        <v>0.5</v>
      </c>
      <c r="M57" t="s">
        <v>84</v>
      </c>
      <c r="N57" t="s">
        <v>90</v>
      </c>
      <c r="O57">
        <v>7</v>
      </c>
      <c r="P57" t="s">
        <v>639</v>
      </c>
      <c r="Q57">
        <v>695776609</v>
      </c>
      <c r="V57">
        <v>0</v>
      </c>
      <c r="W57">
        <v>-1</v>
      </c>
      <c r="X57">
        <v>0</v>
      </c>
      <c r="Y57">
        <v>0</v>
      </c>
      <c r="Z57">
        <v>4</v>
      </c>
      <c r="AA57">
        <v>2</v>
      </c>
      <c r="AB57">
        <v>4</v>
      </c>
    </row>
    <row r="58" spans="1:28" x14ac:dyDescent="0.35">
      <c r="A58" t="b">
        <v>1</v>
      </c>
      <c r="B58" t="b">
        <v>1</v>
      </c>
      <c r="C58">
        <v>20</v>
      </c>
      <c r="D58" t="s">
        <v>615</v>
      </c>
      <c r="E58" t="b">
        <v>1</v>
      </c>
      <c r="F58">
        <v>146</v>
      </c>
      <c r="G58" t="s">
        <v>648</v>
      </c>
      <c r="H58" t="s">
        <v>136</v>
      </c>
      <c r="I58">
        <v>1</v>
      </c>
      <c r="J58">
        <v>0</v>
      </c>
      <c r="K58">
        <v>1</v>
      </c>
      <c r="L58">
        <v>0.25</v>
      </c>
      <c r="M58" t="s">
        <v>84</v>
      </c>
      <c r="N58" t="s">
        <v>83</v>
      </c>
      <c r="O58">
        <v>8</v>
      </c>
      <c r="P58" t="s">
        <v>640</v>
      </c>
      <c r="Q58">
        <v>1697698853</v>
      </c>
      <c r="V58">
        <v>0</v>
      </c>
      <c r="W58">
        <v>-1</v>
      </c>
      <c r="X58">
        <v>2</v>
      </c>
      <c r="Y58">
        <v>2</v>
      </c>
      <c r="Z58">
        <v>4</v>
      </c>
      <c r="AA58">
        <v>1</v>
      </c>
      <c r="AB58">
        <v>-6</v>
      </c>
    </row>
    <row r="59" spans="1:28" x14ac:dyDescent="0.35">
      <c r="A59" t="b">
        <v>1</v>
      </c>
      <c r="B59" t="b">
        <v>1</v>
      </c>
      <c r="C59">
        <v>15</v>
      </c>
      <c r="D59" t="s">
        <v>616</v>
      </c>
      <c r="E59" t="b">
        <v>1</v>
      </c>
      <c r="F59">
        <v>78</v>
      </c>
      <c r="G59" t="s">
        <v>561</v>
      </c>
      <c r="H59" t="s">
        <v>562</v>
      </c>
      <c r="I59">
        <v>3</v>
      </c>
      <c r="J59">
        <v>0</v>
      </c>
      <c r="K59">
        <v>3</v>
      </c>
      <c r="L59">
        <v>0.75</v>
      </c>
      <c r="M59" t="s">
        <v>84</v>
      </c>
      <c r="N59" t="s">
        <v>90</v>
      </c>
      <c r="O59">
        <v>15</v>
      </c>
      <c r="P59" t="s">
        <v>640</v>
      </c>
      <c r="Q59">
        <v>1230697979</v>
      </c>
      <c r="V59">
        <v>0</v>
      </c>
      <c r="W59">
        <v>-1</v>
      </c>
      <c r="X59">
        <v>0</v>
      </c>
      <c r="Y59">
        <v>0</v>
      </c>
      <c r="Z59">
        <v>4</v>
      </c>
      <c r="AA59">
        <v>3</v>
      </c>
      <c r="AB59">
        <v>2</v>
      </c>
    </row>
    <row r="60" spans="1:28" x14ac:dyDescent="0.35">
      <c r="A60" t="b">
        <v>1</v>
      </c>
      <c r="B60" t="b">
        <v>1</v>
      </c>
      <c r="C60">
        <v>15</v>
      </c>
      <c r="D60" t="s">
        <v>616</v>
      </c>
      <c r="E60" t="b">
        <v>1</v>
      </c>
      <c r="F60">
        <v>100</v>
      </c>
      <c r="G60" t="s">
        <v>372</v>
      </c>
      <c r="H60" t="s">
        <v>373</v>
      </c>
      <c r="I60">
        <v>2</v>
      </c>
      <c r="J60">
        <v>0</v>
      </c>
      <c r="K60">
        <v>2</v>
      </c>
      <c r="L60">
        <v>0.5</v>
      </c>
      <c r="M60" t="s">
        <v>82</v>
      </c>
      <c r="N60" t="s">
        <v>90</v>
      </c>
      <c r="O60">
        <v>15</v>
      </c>
      <c r="P60" t="s">
        <v>639</v>
      </c>
      <c r="Q60">
        <v>847348039</v>
      </c>
      <c r="V60">
        <v>0</v>
      </c>
      <c r="W60">
        <v>0</v>
      </c>
      <c r="X60">
        <v>1</v>
      </c>
      <c r="Y60">
        <v>1</v>
      </c>
      <c r="Z60">
        <v>4</v>
      </c>
      <c r="AA60">
        <v>2</v>
      </c>
      <c r="AB60">
        <v>4</v>
      </c>
    </row>
    <row r="61" spans="1:28" x14ac:dyDescent="0.35">
      <c r="A61" t="b">
        <v>1</v>
      </c>
      <c r="B61" t="b">
        <v>1</v>
      </c>
      <c r="C61">
        <v>15</v>
      </c>
      <c r="D61" t="s">
        <v>616</v>
      </c>
      <c r="E61" t="b">
        <v>1</v>
      </c>
      <c r="F61">
        <v>122</v>
      </c>
      <c r="G61" t="s">
        <v>342</v>
      </c>
      <c r="H61" t="s">
        <v>343</v>
      </c>
      <c r="I61">
        <v>2</v>
      </c>
      <c r="J61">
        <v>0</v>
      </c>
      <c r="K61">
        <v>2</v>
      </c>
      <c r="L61">
        <v>0.5</v>
      </c>
      <c r="M61" t="s">
        <v>82</v>
      </c>
      <c r="N61" t="s">
        <v>90</v>
      </c>
      <c r="O61">
        <v>15</v>
      </c>
      <c r="P61" t="s">
        <v>639</v>
      </c>
      <c r="Q61">
        <v>2037449849</v>
      </c>
      <c r="V61">
        <v>0</v>
      </c>
      <c r="W61">
        <v>-1</v>
      </c>
      <c r="X61">
        <v>0</v>
      </c>
      <c r="Y61">
        <v>0</v>
      </c>
      <c r="Z61">
        <v>4</v>
      </c>
      <c r="AA61">
        <v>2</v>
      </c>
      <c r="AB61">
        <v>-2</v>
      </c>
    </row>
    <row r="62" spans="1:28" x14ac:dyDescent="0.35">
      <c r="A62" t="b">
        <v>1</v>
      </c>
      <c r="B62" t="b">
        <v>1</v>
      </c>
      <c r="C62">
        <v>15</v>
      </c>
      <c r="D62" t="s">
        <v>616</v>
      </c>
      <c r="E62" t="b">
        <v>1</v>
      </c>
      <c r="F62">
        <v>186</v>
      </c>
      <c r="G62" t="s">
        <v>131</v>
      </c>
      <c r="H62" t="s">
        <v>309</v>
      </c>
      <c r="I62">
        <v>1</v>
      </c>
      <c r="J62">
        <v>0</v>
      </c>
      <c r="K62">
        <v>1</v>
      </c>
      <c r="L62">
        <v>0.25</v>
      </c>
      <c r="M62" t="s">
        <v>84</v>
      </c>
      <c r="N62" t="s">
        <v>83</v>
      </c>
      <c r="O62">
        <v>15</v>
      </c>
      <c r="P62" t="s">
        <v>639</v>
      </c>
      <c r="Q62">
        <v>1836800226</v>
      </c>
      <c r="V62">
        <v>0</v>
      </c>
      <c r="W62">
        <v>0</v>
      </c>
      <c r="X62">
        <v>1</v>
      </c>
      <c r="Y62">
        <v>1</v>
      </c>
      <c r="Z62">
        <v>4</v>
      </c>
      <c r="AA62">
        <v>1</v>
      </c>
      <c r="AB62">
        <v>-4</v>
      </c>
    </row>
    <row r="63" spans="1:28" x14ac:dyDescent="0.35">
      <c r="A63" t="b">
        <v>1</v>
      </c>
      <c r="B63" t="b">
        <v>1</v>
      </c>
      <c r="C63">
        <v>15</v>
      </c>
      <c r="D63" t="s">
        <v>616</v>
      </c>
      <c r="E63" t="b">
        <v>1</v>
      </c>
      <c r="F63">
        <v>180</v>
      </c>
      <c r="G63" t="s">
        <v>425</v>
      </c>
      <c r="H63" t="s">
        <v>426</v>
      </c>
      <c r="I63">
        <v>0</v>
      </c>
      <c r="J63">
        <v>0</v>
      </c>
      <c r="K63">
        <v>0</v>
      </c>
      <c r="L63">
        <v>0</v>
      </c>
      <c r="M63" t="s">
        <v>82</v>
      </c>
      <c r="N63" t="s">
        <v>90</v>
      </c>
      <c r="O63">
        <v>15</v>
      </c>
      <c r="P63" t="s">
        <v>639</v>
      </c>
      <c r="Q63">
        <v>773611843</v>
      </c>
      <c r="V63">
        <v>0</v>
      </c>
      <c r="W63">
        <v>0</v>
      </c>
      <c r="X63">
        <v>0</v>
      </c>
      <c r="Y63">
        <v>0</v>
      </c>
      <c r="Z63">
        <v>4</v>
      </c>
      <c r="AA63">
        <v>0</v>
      </c>
      <c r="AB63">
        <v>-10</v>
      </c>
    </row>
    <row r="64" spans="1:28" x14ac:dyDescent="0.35">
      <c r="A64" t="b">
        <v>1</v>
      </c>
      <c r="B64" t="b">
        <v>1</v>
      </c>
      <c r="C64">
        <v>15</v>
      </c>
      <c r="D64" t="s">
        <v>616</v>
      </c>
      <c r="E64" t="b">
        <v>1</v>
      </c>
      <c r="F64">
        <v>263</v>
      </c>
      <c r="G64" t="s">
        <v>430</v>
      </c>
      <c r="H64" t="s">
        <v>596</v>
      </c>
      <c r="I64">
        <v>0</v>
      </c>
      <c r="J64">
        <v>0</v>
      </c>
      <c r="K64">
        <v>0</v>
      </c>
      <c r="L64">
        <v>0</v>
      </c>
      <c r="M64" t="s">
        <v>84</v>
      </c>
      <c r="N64" t="s">
        <v>83</v>
      </c>
      <c r="O64">
        <v>15</v>
      </c>
      <c r="P64" t="s">
        <v>640</v>
      </c>
      <c r="Q64">
        <v>670831206</v>
      </c>
      <c r="V64">
        <v>0</v>
      </c>
      <c r="W64">
        <v>0</v>
      </c>
      <c r="X64">
        <v>0</v>
      </c>
      <c r="Y64">
        <v>0</v>
      </c>
      <c r="Z64">
        <v>4</v>
      </c>
      <c r="AA64">
        <v>0</v>
      </c>
      <c r="AB64">
        <v>-10</v>
      </c>
    </row>
    <row r="65" spans="1:28" x14ac:dyDescent="0.35">
      <c r="A65" t="b">
        <v>1</v>
      </c>
      <c r="B65" t="b">
        <v>1</v>
      </c>
      <c r="C65">
        <v>15</v>
      </c>
      <c r="D65" t="s">
        <v>616</v>
      </c>
      <c r="E65" t="b">
        <v>1</v>
      </c>
      <c r="F65">
        <v>121</v>
      </c>
      <c r="G65" t="s">
        <v>207</v>
      </c>
      <c r="H65" t="s">
        <v>343</v>
      </c>
      <c r="I65">
        <v>0</v>
      </c>
      <c r="J65">
        <v>0</v>
      </c>
      <c r="K65">
        <v>0</v>
      </c>
      <c r="L65">
        <v>0</v>
      </c>
      <c r="M65" t="s">
        <v>84</v>
      </c>
      <c r="N65" t="s">
        <v>90</v>
      </c>
      <c r="O65">
        <v>15</v>
      </c>
      <c r="P65" t="s">
        <v>639</v>
      </c>
      <c r="Q65">
        <v>1328475735</v>
      </c>
      <c r="V65">
        <v>0</v>
      </c>
      <c r="W65">
        <v>-1</v>
      </c>
      <c r="X65">
        <v>0</v>
      </c>
      <c r="Y65">
        <v>0</v>
      </c>
      <c r="Z65">
        <v>4</v>
      </c>
      <c r="AA65">
        <v>0</v>
      </c>
      <c r="AB65">
        <v>-10</v>
      </c>
    </row>
    <row r="66" spans="1:28" x14ac:dyDescent="0.35">
      <c r="A66" t="b">
        <v>1</v>
      </c>
      <c r="B66" t="b">
        <v>1</v>
      </c>
      <c r="C66">
        <v>5</v>
      </c>
      <c r="D66" t="s">
        <v>617</v>
      </c>
      <c r="E66" t="b">
        <v>1</v>
      </c>
      <c r="F66">
        <v>199</v>
      </c>
      <c r="G66" t="s">
        <v>553</v>
      </c>
      <c r="H66" t="s">
        <v>157</v>
      </c>
      <c r="I66">
        <v>2</v>
      </c>
      <c r="J66">
        <v>0</v>
      </c>
      <c r="K66">
        <v>2</v>
      </c>
      <c r="L66">
        <v>0.5</v>
      </c>
      <c r="M66" t="s">
        <v>84</v>
      </c>
      <c r="N66" t="s">
        <v>90</v>
      </c>
      <c r="O66">
        <v>5</v>
      </c>
      <c r="P66" t="s">
        <v>639</v>
      </c>
      <c r="Q66">
        <v>691474640</v>
      </c>
      <c r="V66">
        <v>0</v>
      </c>
      <c r="W66">
        <v>0</v>
      </c>
      <c r="X66">
        <v>1</v>
      </c>
      <c r="Y66">
        <v>1</v>
      </c>
      <c r="Z66">
        <v>4</v>
      </c>
      <c r="AA66">
        <v>2</v>
      </c>
      <c r="AB66">
        <v>4</v>
      </c>
    </row>
    <row r="67" spans="1:28" x14ac:dyDescent="0.35">
      <c r="A67" t="b">
        <v>1</v>
      </c>
      <c r="B67" t="b">
        <v>1</v>
      </c>
      <c r="C67">
        <v>5</v>
      </c>
      <c r="D67" t="s">
        <v>617</v>
      </c>
      <c r="E67" t="b">
        <v>1</v>
      </c>
      <c r="F67">
        <v>200</v>
      </c>
      <c r="G67" t="s">
        <v>485</v>
      </c>
      <c r="H67" t="s">
        <v>157</v>
      </c>
      <c r="I67">
        <v>2</v>
      </c>
      <c r="J67">
        <v>0</v>
      </c>
      <c r="K67">
        <v>2</v>
      </c>
      <c r="L67">
        <v>0.5</v>
      </c>
      <c r="M67" t="s">
        <v>84</v>
      </c>
      <c r="N67" t="s">
        <v>90</v>
      </c>
      <c r="O67">
        <v>5</v>
      </c>
      <c r="P67" t="s">
        <v>639</v>
      </c>
      <c r="Q67">
        <v>577707011</v>
      </c>
      <c r="V67">
        <v>0</v>
      </c>
      <c r="W67">
        <v>0</v>
      </c>
      <c r="X67">
        <v>1</v>
      </c>
      <c r="Y67">
        <v>1</v>
      </c>
      <c r="Z67">
        <v>4</v>
      </c>
      <c r="AA67">
        <v>2</v>
      </c>
      <c r="AB67">
        <v>-2</v>
      </c>
    </row>
    <row r="68" spans="1:28" x14ac:dyDescent="0.35">
      <c r="A68" t="b">
        <v>1</v>
      </c>
      <c r="B68" t="b">
        <v>1</v>
      </c>
      <c r="C68">
        <v>5</v>
      </c>
      <c r="D68" t="s">
        <v>617</v>
      </c>
      <c r="E68" t="b">
        <v>1</v>
      </c>
      <c r="F68">
        <v>167</v>
      </c>
      <c r="G68" t="s">
        <v>324</v>
      </c>
      <c r="H68" t="s">
        <v>325</v>
      </c>
      <c r="I68">
        <v>2</v>
      </c>
      <c r="J68">
        <v>0</v>
      </c>
      <c r="K68">
        <v>2</v>
      </c>
      <c r="L68">
        <v>0.5</v>
      </c>
      <c r="M68" t="s">
        <v>84</v>
      </c>
      <c r="N68" t="s">
        <v>90</v>
      </c>
      <c r="O68">
        <v>5</v>
      </c>
      <c r="P68" t="s">
        <v>639</v>
      </c>
      <c r="Q68">
        <v>1243885312</v>
      </c>
      <c r="V68">
        <v>0</v>
      </c>
      <c r="W68">
        <v>-1</v>
      </c>
      <c r="X68">
        <v>0</v>
      </c>
      <c r="Y68">
        <v>0</v>
      </c>
      <c r="Z68">
        <v>4</v>
      </c>
      <c r="AA68">
        <v>2</v>
      </c>
      <c r="AB68">
        <v>-4</v>
      </c>
    </row>
    <row r="69" spans="1:28" x14ac:dyDescent="0.35">
      <c r="A69" t="b">
        <v>1</v>
      </c>
      <c r="B69" t="b">
        <v>1</v>
      </c>
      <c r="C69">
        <v>5</v>
      </c>
      <c r="D69" t="s">
        <v>617</v>
      </c>
      <c r="E69" t="b">
        <v>1</v>
      </c>
      <c r="F69">
        <v>149</v>
      </c>
      <c r="G69" t="s">
        <v>331</v>
      </c>
      <c r="H69" t="s">
        <v>194</v>
      </c>
      <c r="I69">
        <v>1</v>
      </c>
      <c r="J69">
        <v>0</v>
      </c>
      <c r="K69">
        <v>1</v>
      </c>
      <c r="L69">
        <v>0.25</v>
      </c>
      <c r="M69" t="s">
        <v>84</v>
      </c>
      <c r="N69" t="s">
        <v>90</v>
      </c>
      <c r="O69">
        <v>5</v>
      </c>
      <c r="P69" t="s">
        <v>639</v>
      </c>
      <c r="Q69">
        <v>787238872</v>
      </c>
      <c r="V69">
        <v>0</v>
      </c>
      <c r="W69">
        <v>0</v>
      </c>
      <c r="X69">
        <v>0</v>
      </c>
      <c r="Y69">
        <v>0</v>
      </c>
      <c r="Z69">
        <v>4</v>
      </c>
      <c r="AA69">
        <v>1</v>
      </c>
      <c r="AB69">
        <v>-8</v>
      </c>
    </row>
    <row r="70" spans="1:28" x14ac:dyDescent="0.35">
      <c r="A70" t="b">
        <v>1</v>
      </c>
      <c r="B70" t="b">
        <v>1</v>
      </c>
      <c r="C70">
        <v>5</v>
      </c>
      <c r="D70" t="s">
        <v>617</v>
      </c>
      <c r="E70" t="b">
        <v>1</v>
      </c>
      <c r="F70">
        <v>151</v>
      </c>
      <c r="G70" t="s">
        <v>415</v>
      </c>
      <c r="H70" t="s">
        <v>416</v>
      </c>
      <c r="I70">
        <v>0</v>
      </c>
      <c r="J70">
        <v>0</v>
      </c>
      <c r="K70">
        <v>0</v>
      </c>
      <c r="L70">
        <v>0</v>
      </c>
      <c r="M70" t="s">
        <v>82</v>
      </c>
      <c r="N70" t="s">
        <v>90</v>
      </c>
      <c r="O70">
        <v>5</v>
      </c>
      <c r="P70" t="s">
        <v>639</v>
      </c>
      <c r="Q70">
        <v>1110090393</v>
      </c>
      <c r="V70">
        <v>0</v>
      </c>
      <c r="W70">
        <v>0</v>
      </c>
      <c r="X70">
        <v>0</v>
      </c>
      <c r="Y70">
        <v>0</v>
      </c>
      <c r="Z70">
        <v>4</v>
      </c>
      <c r="AA70">
        <v>0</v>
      </c>
      <c r="AB70">
        <v>-10</v>
      </c>
    </row>
    <row r="71" spans="1:28" x14ac:dyDescent="0.35">
      <c r="A71" t="b">
        <v>1</v>
      </c>
      <c r="B71" t="b">
        <v>1</v>
      </c>
      <c r="C71">
        <v>12</v>
      </c>
      <c r="D71" t="s">
        <v>618</v>
      </c>
      <c r="E71" t="b">
        <v>1</v>
      </c>
      <c r="F71">
        <v>223</v>
      </c>
      <c r="G71" t="s">
        <v>331</v>
      </c>
      <c r="H71" t="s">
        <v>198</v>
      </c>
      <c r="I71">
        <v>3</v>
      </c>
      <c r="J71">
        <v>0</v>
      </c>
      <c r="K71">
        <v>3</v>
      </c>
      <c r="L71">
        <v>0.75</v>
      </c>
      <c r="M71" t="s">
        <v>84</v>
      </c>
      <c r="N71" t="s">
        <v>90</v>
      </c>
      <c r="O71">
        <v>12</v>
      </c>
      <c r="P71" t="s">
        <v>639</v>
      </c>
      <c r="Q71">
        <v>528315277</v>
      </c>
      <c r="V71">
        <v>0</v>
      </c>
      <c r="W71">
        <v>0</v>
      </c>
      <c r="X71">
        <v>0</v>
      </c>
      <c r="Y71">
        <v>0</v>
      </c>
      <c r="Z71">
        <v>4</v>
      </c>
      <c r="AA71">
        <v>3</v>
      </c>
      <c r="AB71">
        <v>6</v>
      </c>
    </row>
    <row r="72" spans="1:28" x14ac:dyDescent="0.35">
      <c r="A72" t="b">
        <v>1</v>
      </c>
      <c r="B72" t="b">
        <v>1</v>
      </c>
      <c r="C72">
        <v>12</v>
      </c>
      <c r="D72" t="s">
        <v>618</v>
      </c>
      <c r="E72" t="b">
        <v>1</v>
      </c>
      <c r="F72">
        <v>56</v>
      </c>
      <c r="G72" t="s">
        <v>197</v>
      </c>
      <c r="H72" t="s">
        <v>198</v>
      </c>
      <c r="I72">
        <v>3</v>
      </c>
      <c r="J72">
        <v>0</v>
      </c>
      <c r="K72">
        <v>3</v>
      </c>
      <c r="L72">
        <v>0.75</v>
      </c>
      <c r="M72" t="s">
        <v>84</v>
      </c>
      <c r="N72" t="s">
        <v>90</v>
      </c>
      <c r="O72">
        <v>12</v>
      </c>
      <c r="P72" t="s">
        <v>639</v>
      </c>
      <c r="Q72">
        <v>31486355</v>
      </c>
      <c r="V72">
        <v>0</v>
      </c>
      <c r="W72">
        <v>0</v>
      </c>
      <c r="X72">
        <v>2</v>
      </c>
      <c r="Y72">
        <v>2</v>
      </c>
      <c r="Z72">
        <v>4</v>
      </c>
      <c r="AA72">
        <v>3</v>
      </c>
      <c r="AB72">
        <v>6</v>
      </c>
    </row>
    <row r="73" spans="1:28" x14ac:dyDescent="0.35">
      <c r="A73" t="b">
        <v>1</v>
      </c>
      <c r="B73" t="b">
        <v>1</v>
      </c>
      <c r="C73">
        <v>12</v>
      </c>
      <c r="D73" t="s">
        <v>618</v>
      </c>
      <c r="E73" t="b">
        <v>1</v>
      </c>
      <c r="F73">
        <v>27</v>
      </c>
      <c r="G73" t="s">
        <v>160</v>
      </c>
      <c r="H73" t="s">
        <v>161</v>
      </c>
      <c r="I73">
        <v>2</v>
      </c>
      <c r="J73">
        <v>0</v>
      </c>
      <c r="K73">
        <v>2</v>
      </c>
      <c r="L73">
        <v>0.5</v>
      </c>
      <c r="M73" t="s">
        <v>84</v>
      </c>
      <c r="N73" t="s">
        <v>83</v>
      </c>
      <c r="O73">
        <v>12</v>
      </c>
      <c r="P73" t="s">
        <v>639</v>
      </c>
      <c r="Q73">
        <v>73508345</v>
      </c>
      <c r="V73">
        <v>0</v>
      </c>
      <c r="W73">
        <v>-1</v>
      </c>
      <c r="X73">
        <v>1</v>
      </c>
      <c r="Y73">
        <v>1</v>
      </c>
      <c r="Z73">
        <v>4</v>
      </c>
      <c r="AA73">
        <v>2</v>
      </c>
      <c r="AB73">
        <v>4</v>
      </c>
    </row>
    <row r="74" spans="1:28" x14ac:dyDescent="0.35">
      <c r="A74" t="b">
        <v>1</v>
      </c>
      <c r="B74" t="b">
        <v>1</v>
      </c>
      <c r="C74">
        <v>12</v>
      </c>
      <c r="D74" t="s">
        <v>618</v>
      </c>
      <c r="E74" t="b">
        <v>1</v>
      </c>
      <c r="F74">
        <v>53</v>
      </c>
      <c r="G74" t="s">
        <v>262</v>
      </c>
      <c r="H74" t="s">
        <v>328</v>
      </c>
      <c r="I74">
        <v>2</v>
      </c>
      <c r="J74">
        <v>0</v>
      </c>
      <c r="K74">
        <v>2</v>
      </c>
      <c r="L74">
        <v>0.5</v>
      </c>
      <c r="M74" t="s">
        <v>84</v>
      </c>
      <c r="N74" t="s">
        <v>90</v>
      </c>
      <c r="O74">
        <v>12</v>
      </c>
      <c r="P74" t="s">
        <v>639</v>
      </c>
      <c r="Q74">
        <v>1467892790</v>
      </c>
      <c r="V74">
        <v>0</v>
      </c>
      <c r="W74">
        <v>-1</v>
      </c>
      <c r="X74">
        <v>2</v>
      </c>
      <c r="Y74">
        <v>2</v>
      </c>
      <c r="Z74">
        <v>4</v>
      </c>
      <c r="AA74">
        <v>2</v>
      </c>
      <c r="AB74">
        <v>-4</v>
      </c>
    </row>
    <row r="75" spans="1:28" x14ac:dyDescent="0.35">
      <c r="A75" t="b">
        <v>1</v>
      </c>
      <c r="B75" t="b">
        <v>1</v>
      </c>
      <c r="C75">
        <v>12</v>
      </c>
      <c r="D75" t="s">
        <v>618</v>
      </c>
      <c r="E75" t="b">
        <v>1</v>
      </c>
      <c r="F75">
        <v>144</v>
      </c>
      <c r="G75" t="s">
        <v>314</v>
      </c>
      <c r="H75" t="s">
        <v>315</v>
      </c>
      <c r="I75">
        <v>2</v>
      </c>
      <c r="J75">
        <v>0</v>
      </c>
      <c r="K75">
        <v>2</v>
      </c>
      <c r="L75">
        <v>0.5</v>
      </c>
      <c r="M75" t="s">
        <v>84</v>
      </c>
      <c r="N75" t="s">
        <v>90</v>
      </c>
      <c r="O75">
        <v>12</v>
      </c>
      <c r="P75" t="s">
        <v>639</v>
      </c>
      <c r="Q75">
        <v>1568128086</v>
      </c>
      <c r="V75">
        <v>0</v>
      </c>
      <c r="W75">
        <v>0</v>
      </c>
      <c r="X75">
        <v>0</v>
      </c>
      <c r="Y75">
        <v>0</v>
      </c>
      <c r="Z75">
        <v>4</v>
      </c>
      <c r="AA75">
        <v>2</v>
      </c>
      <c r="AB75">
        <v>4</v>
      </c>
    </row>
    <row r="76" spans="1:28" x14ac:dyDescent="0.35">
      <c r="A76" t="b">
        <v>1</v>
      </c>
      <c r="B76" t="b">
        <v>1</v>
      </c>
      <c r="C76">
        <v>12</v>
      </c>
      <c r="D76" t="s">
        <v>618</v>
      </c>
      <c r="E76" t="b">
        <v>1</v>
      </c>
      <c r="F76">
        <v>175</v>
      </c>
      <c r="G76" t="s">
        <v>569</v>
      </c>
      <c r="H76" t="s">
        <v>198</v>
      </c>
      <c r="I76">
        <v>1</v>
      </c>
      <c r="J76">
        <v>0</v>
      </c>
      <c r="K76">
        <v>1</v>
      </c>
      <c r="L76">
        <v>0.25</v>
      </c>
      <c r="M76" t="s">
        <v>84</v>
      </c>
      <c r="N76" t="s">
        <v>90</v>
      </c>
      <c r="O76">
        <v>12</v>
      </c>
      <c r="P76" t="s">
        <v>639</v>
      </c>
      <c r="Q76">
        <v>2093496019</v>
      </c>
      <c r="V76">
        <v>0</v>
      </c>
      <c r="W76">
        <v>0</v>
      </c>
      <c r="X76">
        <v>0</v>
      </c>
      <c r="Y76">
        <v>0</v>
      </c>
      <c r="Z76">
        <v>4</v>
      </c>
      <c r="AA76">
        <v>1</v>
      </c>
      <c r="AB76">
        <v>-4</v>
      </c>
    </row>
    <row r="77" spans="1:28" x14ac:dyDescent="0.35">
      <c r="A77" t="b">
        <v>1</v>
      </c>
      <c r="B77" t="b">
        <v>1</v>
      </c>
      <c r="C77">
        <v>22</v>
      </c>
      <c r="D77" t="s">
        <v>842</v>
      </c>
      <c r="E77" t="b">
        <v>1</v>
      </c>
      <c r="F77">
        <v>124</v>
      </c>
      <c r="G77" t="s">
        <v>510</v>
      </c>
      <c r="H77" t="s">
        <v>511</v>
      </c>
      <c r="I77">
        <v>3</v>
      </c>
      <c r="J77">
        <v>0</v>
      </c>
      <c r="K77">
        <v>3</v>
      </c>
      <c r="L77">
        <v>0.75</v>
      </c>
      <c r="M77" t="s">
        <v>84</v>
      </c>
      <c r="N77" t="s">
        <v>90</v>
      </c>
      <c r="O77">
        <v>14</v>
      </c>
      <c r="P77" t="s">
        <v>640</v>
      </c>
      <c r="Q77">
        <v>1024167560</v>
      </c>
      <c r="V77">
        <v>0</v>
      </c>
      <c r="W77">
        <v>0</v>
      </c>
      <c r="X77">
        <v>0</v>
      </c>
      <c r="Y77">
        <v>0</v>
      </c>
      <c r="Z77">
        <v>4</v>
      </c>
      <c r="AA77">
        <v>3</v>
      </c>
      <c r="AB77">
        <v>6</v>
      </c>
    </row>
    <row r="78" spans="1:28" x14ac:dyDescent="0.35">
      <c r="A78" t="b">
        <v>1</v>
      </c>
      <c r="B78" t="b">
        <v>1</v>
      </c>
      <c r="C78">
        <v>22</v>
      </c>
      <c r="D78" t="s">
        <v>842</v>
      </c>
      <c r="E78" t="b">
        <v>1</v>
      </c>
      <c r="F78">
        <v>78</v>
      </c>
      <c r="G78" t="s">
        <v>561</v>
      </c>
      <c r="H78" t="s">
        <v>562</v>
      </c>
      <c r="I78">
        <v>3</v>
      </c>
      <c r="J78">
        <v>0</v>
      </c>
      <c r="K78">
        <v>3</v>
      </c>
      <c r="L78">
        <v>0.75</v>
      </c>
      <c r="M78" t="s">
        <v>84</v>
      </c>
      <c r="N78" t="s">
        <v>90</v>
      </c>
      <c r="O78">
        <v>15</v>
      </c>
      <c r="P78" t="s">
        <v>640</v>
      </c>
      <c r="Q78">
        <v>1865757262</v>
      </c>
      <c r="V78">
        <v>0</v>
      </c>
      <c r="W78">
        <v>-1</v>
      </c>
      <c r="X78">
        <v>0</v>
      </c>
      <c r="Y78">
        <v>0</v>
      </c>
      <c r="Z78">
        <v>4</v>
      </c>
      <c r="AA78">
        <v>3</v>
      </c>
      <c r="AB78">
        <v>2</v>
      </c>
    </row>
    <row r="79" spans="1:28" x14ac:dyDescent="0.35">
      <c r="A79" t="b">
        <v>1</v>
      </c>
      <c r="B79" t="b">
        <v>1</v>
      </c>
      <c r="C79">
        <v>22</v>
      </c>
      <c r="D79" t="s">
        <v>842</v>
      </c>
      <c r="E79" t="b">
        <v>1</v>
      </c>
      <c r="F79">
        <v>173</v>
      </c>
      <c r="G79" t="s">
        <v>100</v>
      </c>
      <c r="H79" t="s">
        <v>101</v>
      </c>
      <c r="I79">
        <v>2</v>
      </c>
      <c r="J79">
        <v>0</v>
      </c>
      <c r="K79">
        <v>2</v>
      </c>
      <c r="L79">
        <v>0.5</v>
      </c>
      <c r="M79" t="s">
        <v>82</v>
      </c>
      <c r="N79" t="s">
        <v>90</v>
      </c>
      <c r="O79">
        <v>7</v>
      </c>
      <c r="P79" t="s">
        <v>640</v>
      </c>
      <c r="Q79">
        <v>1847675655</v>
      </c>
      <c r="V79">
        <v>0</v>
      </c>
      <c r="W79">
        <v>0</v>
      </c>
      <c r="X79">
        <v>1</v>
      </c>
      <c r="Y79">
        <v>1</v>
      </c>
      <c r="Z79">
        <v>4</v>
      </c>
      <c r="AA79">
        <v>2</v>
      </c>
      <c r="AB79">
        <v>-4</v>
      </c>
    </row>
    <row r="80" spans="1:28" x14ac:dyDescent="0.35">
      <c r="A80" t="b">
        <v>1</v>
      </c>
      <c r="B80" t="b">
        <v>1</v>
      </c>
      <c r="C80">
        <v>22</v>
      </c>
      <c r="D80" t="s">
        <v>842</v>
      </c>
      <c r="E80" t="b">
        <v>1</v>
      </c>
      <c r="F80">
        <v>48</v>
      </c>
      <c r="G80" t="s">
        <v>175</v>
      </c>
      <c r="H80" t="s">
        <v>398</v>
      </c>
      <c r="I80">
        <v>2</v>
      </c>
      <c r="J80">
        <v>0</v>
      </c>
      <c r="K80">
        <v>2</v>
      </c>
      <c r="L80">
        <v>0.5</v>
      </c>
      <c r="M80" t="s">
        <v>84</v>
      </c>
      <c r="N80" t="s">
        <v>90</v>
      </c>
      <c r="O80">
        <v>9</v>
      </c>
      <c r="P80" t="s">
        <v>640</v>
      </c>
      <c r="Q80">
        <v>1759268069</v>
      </c>
      <c r="V80">
        <v>0</v>
      </c>
      <c r="W80">
        <v>0</v>
      </c>
      <c r="X80">
        <v>1</v>
      </c>
      <c r="Y80">
        <v>1</v>
      </c>
      <c r="Z80">
        <v>4</v>
      </c>
      <c r="AA80">
        <v>2</v>
      </c>
      <c r="AB80">
        <v>4</v>
      </c>
    </row>
    <row r="81" spans="1:28" x14ac:dyDescent="0.35">
      <c r="A81" t="b">
        <v>1</v>
      </c>
      <c r="B81" t="b">
        <v>1</v>
      </c>
      <c r="C81">
        <v>22</v>
      </c>
      <c r="D81" t="s">
        <v>842</v>
      </c>
      <c r="E81" t="b">
        <v>1</v>
      </c>
      <c r="F81">
        <v>36</v>
      </c>
      <c r="G81" t="s">
        <v>297</v>
      </c>
      <c r="H81" t="s">
        <v>298</v>
      </c>
      <c r="I81">
        <v>1</v>
      </c>
      <c r="J81">
        <v>0</v>
      </c>
      <c r="K81">
        <v>1</v>
      </c>
      <c r="L81">
        <v>0.25</v>
      </c>
      <c r="M81" t="s">
        <v>84</v>
      </c>
      <c r="N81" t="s">
        <v>83</v>
      </c>
      <c r="O81">
        <v>11</v>
      </c>
      <c r="P81" t="s">
        <v>640</v>
      </c>
      <c r="Q81">
        <v>1410747017</v>
      </c>
      <c r="V81">
        <v>0</v>
      </c>
      <c r="W81">
        <v>0</v>
      </c>
      <c r="X81">
        <v>0</v>
      </c>
      <c r="Y81">
        <v>0</v>
      </c>
      <c r="Z81">
        <v>4</v>
      </c>
      <c r="AA81">
        <v>1</v>
      </c>
      <c r="AB81">
        <v>-8</v>
      </c>
    </row>
    <row r="82" spans="1:28" x14ac:dyDescent="0.35">
      <c r="A82" t="b">
        <v>1</v>
      </c>
      <c r="B82" t="b">
        <v>1</v>
      </c>
      <c r="C82">
        <v>9</v>
      </c>
      <c r="D82" t="s">
        <v>619</v>
      </c>
      <c r="E82" t="b">
        <v>1</v>
      </c>
      <c r="F82">
        <v>123</v>
      </c>
      <c r="G82" t="s">
        <v>179</v>
      </c>
      <c r="H82" t="s">
        <v>180</v>
      </c>
      <c r="I82">
        <v>4</v>
      </c>
      <c r="J82">
        <v>0</v>
      </c>
      <c r="K82">
        <v>4</v>
      </c>
      <c r="L82">
        <v>1</v>
      </c>
      <c r="M82" t="s">
        <v>84</v>
      </c>
      <c r="N82" t="s">
        <v>90</v>
      </c>
      <c r="O82">
        <v>9</v>
      </c>
      <c r="P82" t="s">
        <v>639</v>
      </c>
      <c r="Q82">
        <v>776218886</v>
      </c>
      <c r="V82">
        <v>0</v>
      </c>
      <c r="W82">
        <v>0</v>
      </c>
      <c r="X82">
        <v>2</v>
      </c>
      <c r="Y82">
        <v>2</v>
      </c>
      <c r="Z82">
        <v>4</v>
      </c>
      <c r="AA82">
        <v>4</v>
      </c>
      <c r="AB82">
        <v>10</v>
      </c>
    </row>
    <row r="83" spans="1:28" x14ac:dyDescent="0.35">
      <c r="A83" t="b">
        <v>1</v>
      </c>
      <c r="B83" t="b">
        <v>1</v>
      </c>
      <c r="C83">
        <v>9</v>
      </c>
      <c r="D83" t="s">
        <v>619</v>
      </c>
      <c r="E83" t="b">
        <v>1</v>
      </c>
      <c r="F83">
        <v>103</v>
      </c>
      <c r="G83" t="s">
        <v>360</v>
      </c>
      <c r="H83" t="s">
        <v>361</v>
      </c>
      <c r="I83">
        <v>4</v>
      </c>
      <c r="J83">
        <v>0</v>
      </c>
      <c r="K83">
        <v>4</v>
      </c>
      <c r="L83">
        <v>1</v>
      </c>
      <c r="M83" t="s">
        <v>82</v>
      </c>
      <c r="N83" t="s">
        <v>90</v>
      </c>
      <c r="O83">
        <v>9</v>
      </c>
      <c r="P83" t="s">
        <v>639</v>
      </c>
      <c r="Q83">
        <v>1270212131</v>
      </c>
      <c r="V83">
        <v>0</v>
      </c>
      <c r="W83">
        <v>0</v>
      </c>
      <c r="X83">
        <v>3</v>
      </c>
      <c r="Y83">
        <v>3</v>
      </c>
      <c r="Z83">
        <v>4</v>
      </c>
      <c r="AA83">
        <v>4</v>
      </c>
      <c r="AB83">
        <v>10</v>
      </c>
    </row>
    <row r="84" spans="1:28" x14ac:dyDescent="0.35">
      <c r="A84" t="b">
        <v>1</v>
      </c>
      <c r="B84" t="b">
        <v>1</v>
      </c>
      <c r="C84">
        <v>9</v>
      </c>
      <c r="D84" t="s">
        <v>619</v>
      </c>
      <c r="E84" t="b">
        <v>1</v>
      </c>
      <c r="F84">
        <v>52</v>
      </c>
      <c r="G84" t="s">
        <v>650</v>
      </c>
      <c r="H84" t="s">
        <v>255</v>
      </c>
      <c r="I84">
        <v>3</v>
      </c>
      <c r="J84">
        <v>0</v>
      </c>
      <c r="K84">
        <v>3</v>
      </c>
      <c r="L84">
        <v>0.75</v>
      </c>
      <c r="M84" t="s">
        <v>84</v>
      </c>
      <c r="N84" t="s">
        <v>83</v>
      </c>
      <c r="O84">
        <v>9</v>
      </c>
      <c r="P84" t="s">
        <v>639</v>
      </c>
      <c r="Q84">
        <v>763968725</v>
      </c>
      <c r="V84">
        <v>0</v>
      </c>
      <c r="W84">
        <v>0</v>
      </c>
      <c r="X84">
        <v>0</v>
      </c>
      <c r="Y84">
        <v>0</v>
      </c>
      <c r="Z84">
        <v>4</v>
      </c>
      <c r="AA84">
        <v>3</v>
      </c>
      <c r="AB84">
        <v>8</v>
      </c>
    </row>
    <row r="85" spans="1:28" x14ac:dyDescent="0.35">
      <c r="A85" t="b">
        <v>1</v>
      </c>
      <c r="B85" t="b">
        <v>1</v>
      </c>
      <c r="C85">
        <v>9</v>
      </c>
      <c r="D85" t="s">
        <v>619</v>
      </c>
      <c r="E85" t="b">
        <v>1</v>
      </c>
      <c r="F85">
        <v>227</v>
      </c>
      <c r="G85" t="s">
        <v>87</v>
      </c>
      <c r="H85" t="s">
        <v>537</v>
      </c>
      <c r="I85">
        <v>3</v>
      </c>
      <c r="J85">
        <v>0</v>
      </c>
      <c r="K85">
        <v>3</v>
      </c>
      <c r="L85">
        <v>0.75</v>
      </c>
      <c r="M85" t="s">
        <v>84</v>
      </c>
      <c r="N85" t="s">
        <v>90</v>
      </c>
      <c r="O85">
        <v>9</v>
      </c>
      <c r="P85" t="s">
        <v>639</v>
      </c>
      <c r="Q85">
        <v>1289152375</v>
      </c>
      <c r="V85">
        <v>0</v>
      </c>
      <c r="W85">
        <v>0</v>
      </c>
      <c r="X85">
        <v>0</v>
      </c>
      <c r="Y85">
        <v>0</v>
      </c>
      <c r="Z85">
        <v>4</v>
      </c>
      <c r="AA85">
        <v>3</v>
      </c>
      <c r="AB85">
        <v>2</v>
      </c>
    </row>
    <row r="86" spans="1:28" x14ac:dyDescent="0.35">
      <c r="A86" t="b">
        <v>1</v>
      </c>
      <c r="B86" t="b">
        <v>1</v>
      </c>
      <c r="C86">
        <v>9</v>
      </c>
      <c r="D86" t="s">
        <v>619</v>
      </c>
      <c r="E86" t="b">
        <v>1</v>
      </c>
      <c r="F86">
        <v>39</v>
      </c>
      <c r="G86" t="s">
        <v>602</v>
      </c>
      <c r="H86" t="s">
        <v>379</v>
      </c>
      <c r="I86">
        <v>3</v>
      </c>
      <c r="J86">
        <v>0</v>
      </c>
      <c r="K86">
        <v>3</v>
      </c>
      <c r="L86">
        <v>0.75</v>
      </c>
      <c r="M86" t="s">
        <v>84</v>
      </c>
      <c r="N86" t="s">
        <v>83</v>
      </c>
      <c r="O86">
        <v>9</v>
      </c>
      <c r="P86" t="s">
        <v>639</v>
      </c>
      <c r="Q86">
        <v>1113903905</v>
      </c>
      <c r="V86">
        <v>0</v>
      </c>
      <c r="W86">
        <v>-1</v>
      </c>
      <c r="X86">
        <v>2</v>
      </c>
      <c r="Y86">
        <v>2</v>
      </c>
      <c r="Z86">
        <v>4</v>
      </c>
      <c r="AA86">
        <v>3</v>
      </c>
      <c r="AB86">
        <v>6</v>
      </c>
    </row>
    <row r="87" spans="1:28" x14ac:dyDescent="0.35">
      <c r="A87" t="b">
        <v>1</v>
      </c>
      <c r="B87" t="b">
        <v>1</v>
      </c>
      <c r="C87">
        <v>9</v>
      </c>
      <c r="D87" t="s">
        <v>619</v>
      </c>
      <c r="E87" t="b">
        <v>1</v>
      </c>
      <c r="F87">
        <v>34</v>
      </c>
      <c r="G87" t="s">
        <v>533</v>
      </c>
      <c r="H87" t="s">
        <v>153</v>
      </c>
      <c r="I87">
        <v>3</v>
      </c>
      <c r="J87">
        <v>0</v>
      </c>
      <c r="K87">
        <v>3</v>
      </c>
      <c r="L87">
        <v>0.75</v>
      </c>
      <c r="M87" t="s">
        <v>82</v>
      </c>
      <c r="N87" t="s">
        <v>90</v>
      </c>
      <c r="O87">
        <v>9</v>
      </c>
      <c r="P87" t="s">
        <v>640</v>
      </c>
      <c r="Q87">
        <v>2109745961</v>
      </c>
      <c r="V87">
        <v>0</v>
      </c>
      <c r="W87">
        <v>-1</v>
      </c>
      <c r="X87">
        <v>1</v>
      </c>
      <c r="Y87">
        <v>1</v>
      </c>
      <c r="Z87">
        <v>4</v>
      </c>
      <c r="AA87">
        <v>3</v>
      </c>
      <c r="AB87">
        <v>2</v>
      </c>
    </row>
    <row r="88" spans="1:28" x14ac:dyDescent="0.35">
      <c r="A88" t="b">
        <v>1</v>
      </c>
      <c r="B88" t="b">
        <v>1</v>
      </c>
      <c r="C88">
        <v>9</v>
      </c>
      <c r="D88" t="s">
        <v>619</v>
      </c>
      <c r="E88" t="b">
        <v>1</v>
      </c>
      <c r="F88">
        <v>105</v>
      </c>
      <c r="G88" t="s">
        <v>175</v>
      </c>
      <c r="H88" t="s">
        <v>176</v>
      </c>
      <c r="I88">
        <v>2</v>
      </c>
      <c r="J88">
        <v>0</v>
      </c>
      <c r="K88">
        <v>2</v>
      </c>
      <c r="L88">
        <v>0.5</v>
      </c>
      <c r="M88" t="s">
        <v>84</v>
      </c>
      <c r="N88" t="s">
        <v>83</v>
      </c>
      <c r="O88">
        <v>9</v>
      </c>
      <c r="P88" t="s">
        <v>639</v>
      </c>
      <c r="Q88">
        <v>1221990840</v>
      </c>
      <c r="V88">
        <v>0</v>
      </c>
      <c r="W88">
        <v>0</v>
      </c>
      <c r="X88">
        <v>1</v>
      </c>
      <c r="Y88">
        <v>1</v>
      </c>
      <c r="Z88">
        <v>4</v>
      </c>
      <c r="AA88">
        <v>2</v>
      </c>
      <c r="AB88">
        <v>-2</v>
      </c>
    </row>
    <row r="89" spans="1:28" x14ac:dyDescent="0.35">
      <c r="A89" t="b">
        <v>1</v>
      </c>
      <c r="B89" t="b">
        <v>1</v>
      </c>
      <c r="C89">
        <v>9</v>
      </c>
      <c r="D89" t="s">
        <v>619</v>
      </c>
      <c r="E89" t="b">
        <v>1</v>
      </c>
      <c r="F89">
        <v>165</v>
      </c>
      <c r="G89" t="s">
        <v>462</v>
      </c>
      <c r="H89" t="s">
        <v>163</v>
      </c>
      <c r="I89">
        <v>2</v>
      </c>
      <c r="J89">
        <v>0</v>
      </c>
      <c r="K89">
        <v>2</v>
      </c>
      <c r="L89">
        <v>0.5</v>
      </c>
      <c r="M89" t="s">
        <v>84</v>
      </c>
      <c r="N89" t="s">
        <v>90</v>
      </c>
      <c r="O89">
        <v>9</v>
      </c>
      <c r="P89" t="s">
        <v>639</v>
      </c>
      <c r="Q89">
        <v>817901466</v>
      </c>
      <c r="V89">
        <v>0</v>
      </c>
      <c r="W89">
        <v>0</v>
      </c>
      <c r="X89">
        <v>0</v>
      </c>
      <c r="Y89">
        <v>0</v>
      </c>
      <c r="Z89">
        <v>4</v>
      </c>
      <c r="AA89">
        <v>2</v>
      </c>
      <c r="AB89">
        <v>2</v>
      </c>
    </row>
    <row r="90" spans="1:28" x14ac:dyDescent="0.35">
      <c r="A90" t="b">
        <v>1</v>
      </c>
      <c r="B90" t="b">
        <v>1</v>
      </c>
      <c r="C90">
        <v>9</v>
      </c>
      <c r="D90" t="s">
        <v>619</v>
      </c>
      <c r="E90" t="b">
        <v>1</v>
      </c>
      <c r="F90">
        <v>239</v>
      </c>
      <c r="G90" t="s">
        <v>91</v>
      </c>
      <c r="H90" t="s">
        <v>514</v>
      </c>
      <c r="I90">
        <v>2</v>
      </c>
      <c r="J90">
        <v>0</v>
      </c>
      <c r="K90">
        <v>2</v>
      </c>
      <c r="L90">
        <v>0.5</v>
      </c>
      <c r="M90" t="s">
        <v>84</v>
      </c>
      <c r="N90" t="s">
        <v>90</v>
      </c>
      <c r="O90">
        <v>9</v>
      </c>
      <c r="P90" t="s">
        <v>639</v>
      </c>
      <c r="Q90">
        <v>2037595664</v>
      </c>
      <c r="V90">
        <v>0</v>
      </c>
      <c r="W90">
        <v>-1</v>
      </c>
      <c r="X90">
        <v>2</v>
      </c>
      <c r="Y90">
        <v>2</v>
      </c>
      <c r="Z90">
        <v>4</v>
      </c>
      <c r="AA90">
        <v>2</v>
      </c>
      <c r="AB90">
        <v>4</v>
      </c>
    </row>
    <row r="91" spans="1:28" x14ac:dyDescent="0.35">
      <c r="A91" t="b">
        <v>1</v>
      </c>
      <c r="B91" t="b">
        <v>1</v>
      </c>
      <c r="C91">
        <v>9</v>
      </c>
      <c r="D91" t="s">
        <v>619</v>
      </c>
      <c r="E91" t="b">
        <v>1</v>
      </c>
      <c r="F91">
        <v>258</v>
      </c>
      <c r="G91" t="s">
        <v>219</v>
      </c>
      <c r="H91" t="s">
        <v>232</v>
      </c>
      <c r="I91">
        <v>2</v>
      </c>
      <c r="J91">
        <v>0</v>
      </c>
      <c r="K91">
        <v>2</v>
      </c>
      <c r="L91">
        <v>0.5</v>
      </c>
      <c r="M91" t="s">
        <v>84</v>
      </c>
      <c r="N91" t="s">
        <v>83</v>
      </c>
      <c r="O91">
        <v>9</v>
      </c>
      <c r="P91" t="s">
        <v>639</v>
      </c>
      <c r="Q91">
        <v>356813320</v>
      </c>
      <c r="V91">
        <v>0</v>
      </c>
      <c r="W91">
        <v>0</v>
      </c>
      <c r="X91">
        <v>1</v>
      </c>
      <c r="Y91">
        <v>1</v>
      </c>
      <c r="Z91">
        <v>4</v>
      </c>
      <c r="AA91">
        <v>2</v>
      </c>
      <c r="AB91">
        <v>0</v>
      </c>
    </row>
    <row r="92" spans="1:28" x14ac:dyDescent="0.35">
      <c r="A92" t="b">
        <v>1</v>
      </c>
      <c r="B92" t="b">
        <v>1</v>
      </c>
      <c r="C92">
        <v>9</v>
      </c>
      <c r="D92" t="s">
        <v>619</v>
      </c>
      <c r="E92" t="b">
        <v>1</v>
      </c>
      <c r="F92">
        <v>57</v>
      </c>
      <c r="G92" t="s">
        <v>223</v>
      </c>
      <c r="H92" t="s">
        <v>287</v>
      </c>
      <c r="I92">
        <v>2</v>
      </c>
      <c r="J92">
        <v>0</v>
      </c>
      <c r="K92">
        <v>2</v>
      </c>
      <c r="L92">
        <v>0.5</v>
      </c>
      <c r="M92" t="s">
        <v>84</v>
      </c>
      <c r="N92" t="s">
        <v>90</v>
      </c>
      <c r="O92">
        <v>9</v>
      </c>
      <c r="P92" t="s">
        <v>640</v>
      </c>
      <c r="Q92">
        <v>148029962</v>
      </c>
      <c r="V92">
        <v>0</v>
      </c>
      <c r="W92">
        <v>-1</v>
      </c>
      <c r="X92">
        <v>2</v>
      </c>
      <c r="Y92">
        <v>2</v>
      </c>
      <c r="Z92">
        <v>4</v>
      </c>
      <c r="AA92">
        <v>2</v>
      </c>
      <c r="AB92">
        <v>0</v>
      </c>
    </row>
    <row r="93" spans="1:28" x14ac:dyDescent="0.35">
      <c r="A93" t="b">
        <v>1</v>
      </c>
      <c r="B93" t="b">
        <v>1</v>
      </c>
      <c r="C93">
        <v>9</v>
      </c>
      <c r="D93" t="s">
        <v>619</v>
      </c>
      <c r="E93" t="b">
        <v>1</v>
      </c>
      <c r="F93">
        <v>63</v>
      </c>
      <c r="G93" t="s">
        <v>422</v>
      </c>
      <c r="H93" t="s">
        <v>365</v>
      </c>
      <c r="I93">
        <v>2</v>
      </c>
      <c r="J93">
        <v>0</v>
      </c>
      <c r="K93">
        <v>2</v>
      </c>
      <c r="L93">
        <v>0.5</v>
      </c>
      <c r="M93" t="s">
        <v>84</v>
      </c>
      <c r="N93" t="s">
        <v>90</v>
      </c>
      <c r="O93">
        <v>9</v>
      </c>
      <c r="P93" t="s">
        <v>639</v>
      </c>
      <c r="Q93">
        <v>2138104847</v>
      </c>
      <c r="V93">
        <v>0</v>
      </c>
      <c r="W93">
        <v>0</v>
      </c>
      <c r="X93">
        <v>0</v>
      </c>
      <c r="Y93">
        <v>0</v>
      </c>
      <c r="Z93">
        <v>4</v>
      </c>
      <c r="AA93">
        <v>2</v>
      </c>
      <c r="AB93">
        <v>-2</v>
      </c>
    </row>
    <row r="94" spans="1:28" x14ac:dyDescent="0.35">
      <c r="A94" t="b">
        <v>1</v>
      </c>
      <c r="B94" t="b">
        <v>1</v>
      </c>
      <c r="C94">
        <v>9</v>
      </c>
      <c r="D94" t="s">
        <v>619</v>
      </c>
      <c r="E94" t="b">
        <v>1</v>
      </c>
      <c r="F94">
        <v>59</v>
      </c>
      <c r="G94" t="s">
        <v>137</v>
      </c>
      <c r="H94" t="s">
        <v>188</v>
      </c>
      <c r="I94">
        <v>2</v>
      </c>
      <c r="J94">
        <v>0</v>
      </c>
      <c r="K94">
        <v>2</v>
      </c>
      <c r="L94">
        <v>0.5</v>
      </c>
      <c r="M94" t="s">
        <v>82</v>
      </c>
      <c r="N94" t="s">
        <v>90</v>
      </c>
      <c r="O94">
        <v>9</v>
      </c>
      <c r="P94" t="s">
        <v>639</v>
      </c>
      <c r="Q94">
        <v>858966579</v>
      </c>
      <c r="V94">
        <v>0</v>
      </c>
      <c r="W94">
        <v>0</v>
      </c>
      <c r="X94">
        <v>0</v>
      </c>
      <c r="Y94">
        <v>0</v>
      </c>
      <c r="Z94">
        <v>4</v>
      </c>
      <c r="AA94">
        <v>2</v>
      </c>
      <c r="AB94">
        <v>4</v>
      </c>
    </row>
    <row r="95" spans="1:28" x14ac:dyDescent="0.35">
      <c r="A95" t="b">
        <v>1</v>
      </c>
      <c r="B95" t="b">
        <v>1</v>
      </c>
      <c r="C95">
        <v>9</v>
      </c>
      <c r="D95" t="s">
        <v>619</v>
      </c>
      <c r="E95" t="b">
        <v>1</v>
      </c>
      <c r="F95">
        <v>48</v>
      </c>
      <c r="G95" t="s">
        <v>175</v>
      </c>
      <c r="H95" t="s">
        <v>398</v>
      </c>
      <c r="I95">
        <v>2</v>
      </c>
      <c r="J95">
        <v>0</v>
      </c>
      <c r="K95">
        <v>2</v>
      </c>
      <c r="L95">
        <v>0.5</v>
      </c>
      <c r="M95" t="s">
        <v>84</v>
      </c>
      <c r="N95" t="s">
        <v>90</v>
      </c>
      <c r="O95">
        <v>9</v>
      </c>
      <c r="P95" t="s">
        <v>640</v>
      </c>
      <c r="Q95">
        <v>1593299714</v>
      </c>
      <c r="V95">
        <v>0</v>
      </c>
      <c r="W95">
        <v>0</v>
      </c>
      <c r="X95">
        <v>1</v>
      </c>
      <c r="Y95">
        <v>1</v>
      </c>
      <c r="Z95">
        <v>4</v>
      </c>
      <c r="AA95">
        <v>2</v>
      </c>
      <c r="AB95">
        <v>4</v>
      </c>
    </row>
    <row r="96" spans="1:28" x14ac:dyDescent="0.35">
      <c r="A96" t="b">
        <v>1</v>
      </c>
      <c r="B96" t="b">
        <v>1</v>
      </c>
      <c r="C96">
        <v>9</v>
      </c>
      <c r="D96" t="s">
        <v>619</v>
      </c>
      <c r="E96" t="b">
        <v>1</v>
      </c>
      <c r="F96">
        <v>192</v>
      </c>
      <c r="G96" t="s">
        <v>404</v>
      </c>
      <c r="H96" t="s">
        <v>405</v>
      </c>
      <c r="I96">
        <v>2</v>
      </c>
      <c r="J96">
        <v>0</v>
      </c>
      <c r="K96">
        <v>2</v>
      </c>
      <c r="L96">
        <v>0.5</v>
      </c>
      <c r="M96" t="s">
        <v>82</v>
      </c>
      <c r="N96" t="s">
        <v>90</v>
      </c>
      <c r="O96">
        <v>9</v>
      </c>
      <c r="P96" t="s">
        <v>641</v>
      </c>
      <c r="Q96">
        <v>1307474486</v>
      </c>
      <c r="V96">
        <v>0</v>
      </c>
      <c r="W96">
        <v>0</v>
      </c>
      <c r="X96">
        <v>1</v>
      </c>
      <c r="Y96">
        <v>1</v>
      </c>
      <c r="Z96">
        <v>4</v>
      </c>
      <c r="AA96">
        <v>2</v>
      </c>
      <c r="AB96">
        <v>0</v>
      </c>
    </row>
    <row r="97" spans="1:28" x14ac:dyDescent="0.35">
      <c r="A97" t="b">
        <v>1</v>
      </c>
      <c r="B97" t="b">
        <v>1</v>
      </c>
      <c r="C97">
        <v>9</v>
      </c>
      <c r="D97" t="s">
        <v>619</v>
      </c>
      <c r="E97" t="b">
        <v>1</v>
      </c>
      <c r="F97">
        <v>204</v>
      </c>
      <c r="G97" t="s">
        <v>460</v>
      </c>
      <c r="H97" t="s">
        <v>461</v>
      </c>
      <c r="I97">
        <v>2</v>
      </c>
      <c r="J97">
        <v>0</v>
      </c>
      <c r="K97">
        <v>2</v>
      </c>
      <c r="L97">
        <v>0.5</v>
      </c>
      <c r="M97" t="s">
        <v>82</v>
      </c>
      <c r="N97" t="s">
        <v>90</v>
      </c>
      <c r="O97">
        <v>9</v>
      </c>
      <c r="P97" t="s">
        <v>640</v>
      </c>
      <c r="Q97">
        <v>1775727046</v>
      </c>
      <c r="V97">
        <v>0</v>
      </c>
      <c r="W97">
        <v>-1</v>
      </c>
      <c r="X97">
        <v>3</v>
      </c>
      <c r="Y97">
        <v>3</v>
      </c>
      <c r="Z97">
        <v>4</v>
      </c>
      <c r="AA97">
        <v>2</v>
      </c>
      <c r="AB97">
        <v>0</v>
      </c>
    </row>
    <row r="98" spans="1:28" x14ac:dyDescent="0.35">
      <c r="A98" t="b">
        <v>1</v>
      </c>
      <c r="B98" t="b">
        <v>1</v>
      </c>
      <c r="C98">
        <v>9</v>
      </c>
      <c r="D98" t="s">
        <v>619</v>
      </c>
      <c r="E98" t="b">
        <v>1</v>
      </c>
      <c r="F98">
        <v>140</v>
      </c>
      <c r="G98" t="s">
        <v>283</v>
      </c>
      <c r="H98" t="s">
        <v>284</v>
      </c>
      <c r="I98">
        <v>1</v>
      </c>
      <c r="J98">
        <v>0</v>
      </c>
      <c r="K98">
        <v>1</v>
      </c>
      <c r="L98">
        <v>0.25</v>
      </c>
      <c r="M98" t="s">
        <v>82</v>
      </c>
      <c r="N98" t="s">
        <v>83</v>
      </c>
      <c r="O98">
        <v>9</v>
      </c>
      <c r="P98" t="s">
        <v>639</v>
      </c>
      <c r="Q98">
        <v>651502558</v>
      </c>
      <c r="V98">
        <v>0</v>
      </c>
      <c r="W98">
        <v>0</v>
      </c>
      <c r="X98">
        <v>1</v>
      </c>
      <c r="Y98">
        <v>1</v>
      </c>
      <c r="Z98">
        <v>4</v>
      </c>
      <c r="AA98">
        <v>1</v>
      </c>
      <c r="AB98">
        <v>-2</v>
      </c>
    </row>
    <row r="99" spans="1:28" x14ac:dyDescent="0.35">
      <c r="A99" t="b">
        <v>1</v>
      </c>
      <c r="B99" t="b">
        <v>1</v>
      </c>
      <c r="C99">
        <v>9</v>
      </c>
      <c r="D99" t="s">
        <v>619</v>
      </c>
      <c r="E99" t="b">
        <v>1</v>
      </c>
      <c r="F99">
        <v>245</v>
      </c>
      <c r="G99" t="s">
        <v>231</v>
      </c>
      <c r="H99" t="s">
        <v>232</v>
      </c>
      <c r="I99">
        <v>1</v>
      </c>
      <c r="J99">
        <v>0</v>
      </c>
      <c r="K99">
        <v>1</v>
      </c>
      <c r="L99">
        <v>0.25</v>
      </c>
      <c r="M99" t="s">
        <v>82</v>
      </c>
      <c r="N99" t="s">
        <v>83</v>
      </c>
      <c r="O99">
        <v>9</v>
      </c>
      <c r="P99" t="s">
        <v>640</v>
      </c>
      <c r="Q99">
        <v>361150959</v>
      </c>
      <c r="V99">
        <v>0</v>
      </c>
      <c r="W99">
        <v>0</v>
      </c>
      <c r="X99">
        <v>1</v>
      </c>
      <c r="Y99">
        <v>1</v>
      </c>
      <c r="Z99">
        <v>4</v>
      </c>
      <c r="AA99">
        <v>1</v>
      </c>
      <c r="AB99">
        <v>-4</v>
      </c>
    </row>
    <row r="100" spans="1:28" x14ac:dyDescent="0.35">
      <c r="A100" t="b">
        <v>1</v>
      </c>
      <c r="B100" t="b">
        <v>1</v>
      </c>
      <c r="C100">
        <v>9</v>
      </c>
      <c r="D100" t="s">
        <v>619</v>
      </c>
      <c r="E100" t="b">
        <v>1</v>
      </c>
      <c r="F100">
        <v>156</v>
      </c>
      <c r="G100" t="s">
        <v>440</v>
      </c>
      <c r="H100" t="s">
        <v>298</v>
      </c>
      <c r="I100">
        <v>1</v>
      </c>
      <c r="J100">
        <v>0</v>
      </c>
      <c r="K100">
        <v>1</v>
      </c>
      <c r="L100">
        <v>0.25</v>
      </c>
      <c r="M100" t="s">
        <v>82</v>
      </c>
      <c r="N100" t="s">
        <v>83</v>
      </c>
      <c r="O100">
        <v>9</v>
      </c>
      <c r="P100" t="s">
        <v>639</v>
      </c>
      <c r="Q100">
        <v>1317541217</v>
      </c>
      <c r="V100">
        <v>0</v>
      </c>
      <c r="W100">
        <v>0</v>
      </c>
      <c r="X100">
        <v>0</v>
      </c>
      <c r="Y100">
        <v>0</v>
      </c>
      <c r="Z100">
        <v>4</v>
      </c>
      <c r="AA100">
        <v>1</v>
      </c>
      <c r="AB100">
        <v>-6</v>
      </c>
    </row>
    <row r="101" spans="1:28" x14ac:dyDescent="0.35">
      <c r="A101" t="b">
        <v>1</v>
      </c>
      <c r="B101" t="b">
        <v>1</v>
      </c>
      <c r="C101">
        <v>9</v>
      </c>
      <c r="D101" t="s">
        <v>619</v>
      </c>
      <c r="E101" t="b">
        <v>1</v>
      </c>
      <c r="F101">
        <v>166</v>
      </c>
      <c r="G101" t="s">
        <v>307</v>
      </c>
      <c r="H101" t="s">
        <v>308</v>
      </c>
      <c r="I101">
        <v>0</v>
      </c>
      <c r="J101">
        <v>0</v>
      </c>
      <c r="K101">
        <v>0</v>
      </c>
      <c r="L101">
        <v>0</v>
      </c>
      <c r="M101" t="s">
        <v>84</v>
      </c>
      <c r="N101" t="s">
        <v>90</v>
      </c>
      <c r="O101">
        <v>9</v>
      </c>
      <c r="P101" t="s">
        <v>640</v>
      </c>
      <c r="Q101">
        <v>601774093</v>
      </c>
      <c r="V101">
        <v>0</v>
      </c>
      <c r="W101">
        <v>0</v>
      </c>
      <c r="X101">
        <v>0</v>
      </c>
      <c r="Y101">
        <v>0</v>
      </c>
      <c r="Z101">
        <v>4</v>
      </c>
      <c r="AA101">
        <v>0</v>
      </c>
      <c r="AB101">
        <v>-10</v>
      </c>
    </row>
    <row r="102" spans="1:28" x14ac:dyDescent="0.35">
      <c r="A102" t="b">
        <v>1</v>
      </c>
      <c r="B102" t="b">
        <v>1</v>
      </c>
      <c r="C102">
        <v>9</v>
      </c>
      <c r="D102" t="s">
        <v>619</v>
      </c>
      <c r="E102" t="b">
        <v>1</v>
      </c>
      <c r="F102">
        <v>133</v>
      </c>
      <c r="G102" t="s">
        <v>378</v>
      </c>
      <c r="H102" t="s">
        <v>379</v>
      </c>
      <c r="I102">
        <v>0</v>
      </c>
      <c r="J102">
        <v>0</v>
      </c>
      <c r="K102">
        <v>0</v>
      </c>
      <c r="L102">
        <v>0</v>
      </c>
      <c r="M102" t="s">
        <v>84</v>
      </c>
      <c r="N102" t="s">
        <v>90</v>
      </c>
      <c r="O102">
        <v>9</v>
      </c>
      <c r="P102" t="s">
        <v>639</v>
      </c>
      <c r="Q102">
        <v>1268619859</v>
      </c>
      <c r="V102">
        <v>0</v>
      </c>
      <c r="W102">
        <v>-1</v>
      </c>
      <c r="X102">
        <v>0</v>
      </c>
      <c r="Y102">
        <v>0</v>
      </c>
      <c r="Z102">
        <v>4</v>
      </c>
      <c r="AA102">
        <v>0</v>
      </c>
      <c r="AB102">
        <v>-10</v>
      </c>
    </row>
    <row r="103" spans="1:28" x14ac:dyDescent="0.35">
      <c r="A103" t="b">
        <v>1</v>
      </c>
      <c r="B103" t="b">
        <v>1</v>
      </c>
      <c r="C103">
        <v>21</v>
      </c>
      <c r="D103" t="s">
        <v>47</v>
      </c>
      <c r="E103" t="b">
        <v>1</v>
      </c>
      <c r="F103">
        <v>7</v>
      </c>
      <c r="G103" t="s">
        <v>206</v>
      </c>
      <c r="H103" t="s">
        <v>172</v>
      </c>
      <c r="I103">
        <v>3</v>
      </c>
      <c r="J103">
        <v>0</v>
      </c>
      <c r="K103">
        <v>3</v>
      </c>
      <c r="L103">
        <v>0.75</v>
      </c>
      <c r="M103" t="s">
        <v>84</v>
      </c>
      <c r="N103" t="s">
        <v>83</v>
      </c>
      <c r="O103">
        <v>8</v>
      </c>
      <c r="P103" t="s">
        <v>639</v>
      </c>
      <c r="Q103">
        <v>569886361</v>
      </c>
      <c r="V103">
        <v>0</v>
      </c>
      <c r="W103">
        <v>0</v>
      </c>
      <c r="X103">
        <v>2</v>
      </c>
      <c r="Y103">
        <v>2</v>
      </c>
      <c r="Z103">
        <v>4</v>
      </c>
      <c r="AA103">
        <v>3</v>
      </c>
      <c r="AB103">
        <v>2</v>
      </c>
    </row>
    <row r="104" spans="1:28" x14ac:dyDescent="0.35">
      <c r="A104" t="b">
        <v>1</v>
      </c>
      <c r="B104" t="b">
        <v>1</v>
      </c>
      <c r="C104">
        <v>21</v>
      </c>
      <c r="D104" t="s">
        <v>47</v>
      </c>
      <c r="E104" t="b">
        <v>1</v>
      </c>
      <c r="F104">
        <v>150</v>
      </c>
      <c r="G104" t="s">
        <v>581</v>
      </c>
      <c r="H104" t="s">
        <v>172</v>
      </c>
      <c r="I104">
        <v>2</v>
      </c>
      <c r="J104">
        <v>0</v>
      </c>
      <c r="K104">
        <v>2</v>
      </c>
      <c r="L104">
        <v>0.5</v>
      </c>
      <c r="M104" t="s">
        <v>84</v>
      </c>
      <c r="N104" t="s">
        <v>83</v>
      </c>
      <c r="O104">
        <v>6</v>
      </c>
      <c r="P104" t="s">
        <v>639</v>
      </c>
      <c r="Q104">
        <v>1549594827</v>
      </c>
      <c r="V104">
        <v>0</v>
      </c>
      <c r="W104">
        <v>0</v>
      </c>
      <c r="X104">
        <v>2</v>
      </c>
      <c r="Y104">
        <v>2</v>
      </c>
      <c r="Z104">
        <v>4</v>
      </c>
      <c r="AA104">
        <v>2</v>
      </c>
      <c r="AB104">
        <v>-2</v>
      </c>
    </row>
    <row r="105" spans="1:28" x14ac:dyDescent="0.35">
      <c r="A105" t="b">
        <v>1</v>
      </c>
      <c r="B105" t="b">
        <v>1</v>
      </c>
      <c r="C105">
        <v>21</v>
      </c>
      <c r="D105" t="s">
        <v>47</v>
      </c>
      <c r="E105" t="b">
        <v>1</v>
      </c>
      <c r="F105">
        <v>31</v>
      </c>
      <c r="G105" t="s">
        <v>168</v>
      </c>
      <c r="H105" t="s">
        <v>172</v>
      </c>
      <c r="I105">
        <v>1</v>
      </c>
      <c r="J105">
        <v>0</v>
      </c>
      <c r="K105">
        <v>1</v>
      </c>
      <c r="L105">
        <v>0.25</v>
      </c>
      <c r="M105" t="s">
        <v>84</v>
      </c>
      <c r="N105" t="s">
        <v>83</v>
      </c>
      <c r="O105">
        <v>13</v>
      </c>
      <c r="P105" t="s">
        <v>639</v>
      </c>
      <c r="Q105">
        <v>1457153379</v>
      </c>
      <c r="V105">
        <v>0</v>
      </c>
      <c r="W105">
        <v>0</v>
      </c>
      <c r="X105">
        <v>1</v>
      </c>
      <c r="Y105">
        <v>1</v>
      </c>
      <c r="Z105">
        <v>4</v>
      </c>
      <c r="AA105">
        <v>1</v>
      </c>
      <c r="AB105">
        <v>-4</v>
      </c>
    </row>
    <row r="106" spans="1:28" x14ac:dyDescent="0.35">
      <c r="A106" t="b">
        <v>1</v>
      </c>
      <c r="B106" t="b">
        <v>1</v>
      </c>
      <c r="C106">
        <v>21</v>
      </c>
      <c r="D106" t="s">
        <v>47</v>
      </c>
      <c r="E106" t="b">
        <v>1</v>
      </c>
      <c r="F106">
        <v>278</v>
      </c>
      <c r="G106" t="s">
        <v>171</v>
      </c>
      <c r="H106" t="s">
        <v>172</v>
      </c>
      <c r="I106">
        <v>1</v>
      </c>
      <c r="J106">
        <v>0</v>
      </c>
      <c r="K106">
        <v>1</v>
      </c>
      <c r="L106">
        <v>0.25</v>
      </c>
      <c r="M106" t="s">
        <v>82</v>
      </c>
      <c r="N106" t="s">
        <v>83</v>
      </c>
      <c r="O106">
        <v>13</v>
      </c>
      <c r="P106" t="s">
        <v>639</v>
      </c>
      <c r="Q106">
        <v>1114884761</v>
      </c>
      <c r="V106">
        <v>0</v>
      </c>
      <c r="W106">
        <v>0</v>
      </c>
      <c r="X106">
        <v>1</v>
      </c>
      <c r="Y106">
        <v>1</v>
      </c>
      <c r="Z106">
        <v>4</v>
      </c>
      <c r="AA106">
        <v>1</v>
      </c>
      <c r="AB106">
        <v>-8</v>
      </c>
    </row>
    <row r="107" spans="1:28" x14ac:dyDescent="0.35">
      <c r="A107" t="b">
        <v>1</v>
      </c>
      <c r="B107" t="b">
        <v>1</v>
      </c>
      <c r="C107">
        <v>23</v>
      </c>
      <c r="D107" t="s">
        <v>843</v>
      </c>
      <c r="E107" t="b">
        <v>1</v>
      </c>
      <c r="F107">
        <v>39</v>
      </c>
      <c r="G107" t="s">
        <v>602</v>
      </c>
      <c r="H107" t="s">
        <v>379</v>
      </c>
      <c r="I107">
        <v>3</v>
      </c>
      <c r="J107">
        <v>0</v>
      </c>
      <c r="K107">
        <v>3</v>
      </c>
      <c r="L107">
        <v>0.75</v>
      </c>
      <c r="M107" t="s">
        <v>84</v>
      </c>
      <c r="N107" t="s">
        <v>83</v>
      </c>
      <c r="O107">
        <v>9</v>
      </c>
      <c r="P107" t="s">
        <v>639</v>
      </c>
      <c r="Q107">
        <v>259342778</v>
      </c>
      <c r="V107">
        <v>0</v>
      </c>
      <c r="W107">
        <v>-1</v>
      </c>
      <c r="X107">
        <v>2</v>
      </c>
      <c r="Y107">
        <v>2</v>
      </c>
      <c r="Z107">
        <v>4</v>
      </c>
      <c r="AA107">
        <v>3</v>
      </c>
      <c r="AB107">
        <v>6</v>
      </c>
    </row>
    <row r="108" spans="1:28" x14ac:dyDescent="0.35">
      <c r="A108" t="b">
        <v>1</v>
      </c>
      <c r="B108" t="b">
        <v>1</v>
      </c>
      <c r="C108">
        <v>23</v>
      </c>
      <c r="D108" t="s">
        <v>843</v>
      </c>
      <c r="E108" t="b">
        <v>1</v>
      </c>
      <c r="F108">
        <v>52</v>
      </c>
      <c r="G108" t="s">
        <v>650</v>
      </c>
      <c r="H108" t="s">
        <v>255</v>
      </c>
      <c r="I108">
        <v>3</v>
      </c>
      <c r="J108">
        <v>0</v>
      </c>
      <c r="K108">
        <v>3</v>
      </c>
      <c r="L108">
        <v>0.75</v>
      </c>
      <c r="M108" t="s">
        <v>84</v>
      </c>
      <c r="N108" t="s">
        <v>83</v>
      </c>
      <c r="O108">
        <v>9</v>
      </c>
      <c r="P108" t="s">
        <v>639</v>
      </c>
      <c r="Q108">
        <v>1907130251</v>
      </c>
      <c r="V108">
        <v>0</v>
      </c>
      <c r="W108">
        <v>0</v>
      </c>
      <c r="X108">
        <v>0</v>
      </c>
      <c r="Y108">
        <v>0</v>
      </c>
      <c r="Z108">
        <v>4</v>
      </c>
      <c r="AA108">
        <v>3</v>
      </c>
      <c r="AB108">
        <v>8</v>
      </c>
    </row>
    <row r="109" spans="1:28" x14ac:dyDescent="0.35">
      <c r="A109" t="b">
        <v>1</v>
      </c>
      <c r="B109" t="b">
        <v>1</v>
      </c>
      <c r="C109">
        <v>23</v>
      </c>
      <c r="D109" t="s">
        <v>843</v>
      </c>
      <c r="E109" t="b">
        <v>1</v>
      </c>
      <c r="F109">
        <v>27</v>
      </c>
      <c r="G109" t="s">
        <v>160</v>
      </c>
      <c r="H109" t="s">
        <v>161</v>
      </c>
      <c r="I109">
        <v>2</v>
      </c>
      <c r="J109">
        <v>0</v>
      </c>
      <c r="K109">
        <v>2</v>
      </c>
      <c r="L109">
        <v>0.5</v>
      </c>
      <c r="M109" t="s">
        <v>84</v>
      </c>
      <c r="N109" t="s">
        <v>83</v>
      </c>
      <c r="O109">
        <v>12</v>
      </c>
      <c r="P109" t="s">
        <v>639</v>
      </c>
      <c r="Q109">
        <v>1073945153</v>
      </c>
      <c r="V109">
        <v>0</v>
      </c>
      <c r="W109">
        <v>-1</v>
      </c>
      <c r="X109">
        <v>1</v>
      </c>
      <c r="Y109">
        <v>1</v>
      </c>
      <c r="Z109">
        <v>4</v>
      </c>
      <c r="AA109">
        <v>2</v>
      </c>
      <c r="AB109">
        <v>4</v>
      </c>
    </row>
    <row r="110" spans="1:28" x14ac:dyDescent="0.35">
      <c r="A110" t="b">
        <v>1</v>
      </c>
      <c r="B110" t="b">
        <v>1</v>
      </c>
      <c r="C110">
        <v>23</v>
      </c>
      <c r="D110" t="s">
        <v>843</v>
      </c>
      <c r="E110" t="b">
        <v>1</v>
      </c>
      <c r="F110">
        <v>18</v>
      </c>
      <c r="G110" t="s">
        <v>166</v>
      </c>
      <c r="H110" t="s">
        <v>161</v>
      </c>
      <c r="I110">
        <v>2</v>
      </c>
      <c r="J110">
        <v>0</v>
      </c>
      <c r="K110">
        <v>2</v>
      </c>
      <c r="L110">
        <v>0.5</v>
      </c>
      <c r="M110" t="s">
        <v>84</v>
      </c>
      <c r="N110" t="s">
        <v>83</v>
      </c>
      <c r="O110">
        <v>14</v>
      </c>
      <c r="P110" t="s">
        <v>639</v>
      </c>
      <c r="Q110">
        <v>765106957</v>
      </c>
      <c r="V110">
        <v>0</v>
      </c>
      <c r="W110">
        <v>-1</v>
      </c>
      <c r="X110">
        <v>2</v>
      </c>
      <c r="Y110">
        <v>2</v>
      </c>
      <c r="Z110">
        <v>4</v>
      </c>
      <c r="AA110">
        <v>2</v>
      </c>
      <c r="AB110">
        <v>0</v>
      </c>
    </row>
    <row r="111" spans="1:28" x14ac:dyDescent="0.35">
      <c r="A111" t="b">
        <v>1</v>
      </c>
      <c r="B111" t="b">
        <v>1</v>
      </c>
      <c r="C111">
        <v>23</v>
      </c>
      <c r="D111" t="s">
        <v>843</v>
      </c>
      <c r="E111" t="b">
        <v>1</v>
      </c>
      <c r="F111">
        <v>185</v>
      </c>
      <c r="G111" t="s">
        <v>351</v>
      </c>
      <c r="H111" t="s">
        <v>291</v>
      </c>
      <c r="I111">
        <v>1</v>
      </c>
      <c r="J111">
        <v>0</v>
      </c>
      <c r="K111">
        <v>1</v>
      </c>
      <c r="L111">
        <v>0.25</v>
      </c>
      <c r="M111" t="s">
        <v>84</v>
      </c>
      <c r="N111" t="s">
        <v>83</v>
      </c>
      <c r="O111">
        <v>10</v>
      </c>
      <c r="P111" t="s">
        <v>639</v>
      </c>
      <c r="Q111">
        <v>373527729</v>
      </c>
      <c r="V111">
        <v>0</v>
      </c>
      <c r="W111">
        <v>0</v>
      </c>
      <c r="X111">
        <v>0</v>
      </c>
      <c r="Y111">
        <v>0</v>
      </c>
      <c r="Z111">
        <v>4</v>
      </c>
      <c r="AA111">
        <v>1</v>
      </c>
      <c r="AB111">
        <v>-4</v>
      </c>
    </row>
    <row r="112" spans="1:28" x14ac:dyDescent="0.35">
      <c r="A112" t="b">
        <v>1</v>
      </c>
      <c r="B112" t="b">
        <v>1</v>
      </c>
      <c r="C112">
        <v>23</v>
      </c>
      <c r="D112" t="s">
        <v>843</v>
      </c>
      <c r="E112" t="b">
        <v>1</v>
      </c>
      <c r="F112">
        <v>96</v>
      </c>
      <c r="G112" t="s">
        <v>290</v>
      </c>
      <c r="H112" t="s">
        <v>291</v>
      </c>
      <c r="I112">
        <v>0</v>
      </c>
      <c r="J112">
        <v>0</v>
      </c>
      <c r="K112">
        <v>0</v>
      </c>
      <c r="L112">
        <v>0</v>
      </c>
      <c r="M112" t="s">
        <v>82</v>
      </c>
      <c r="N112" t="s">
        <v>83</v>
      </c>
      <c r="O112">
        <v>7</v>
      </c>
      <c r="P112" t="s">
        <v>639</v>
      </c>
      <c r="Q112">
        <v>497899774</v>
      </c>
      <c r="V112">
        <v>0</v>
      </c>
      <c r="W112">
        <v>0</v>
      </c>
      <c r="X112">
        <v>0</v>
      </c>
      <c r="Y112">
        <v>0</v>
      </c>
      <c r="Z112">
        <v>4</v>
      </c>
      <c r="AA112">
        <v>0</v>
      </c>
      <c r="AB112">
        <v>-10</v>
      </c>
    </row>
    <row r="113" spans="1:28" x14ac:dyDescent="0.35">
      <c r="A113" t="b">
        <v>1</v>
      </c>
      <c r="B113" t="b">
        <v>1</v>
      </c>
      <c r="C113">
        <v>23</v>
      </c>
      <c r="D113" t="s">
        <v>843</v>
      </c>
      <c r="E113" t="b">
        <v>1</v>
      </c>
      <c r="F113">
        <v>110</v>
      </c>
      <c r="G113" t="s">
        <v>301</v>
      </c>
      <c r="H113" t="s">
        <v>302</v>
      </c>
      <c r="I113">
        <v>0</v>
      </c>
      <c r="J113">
        <v>0</v>
      </c>
      <c r="K113">
        <v>0</v>
      </c>
      <c r="L113">
        <v>0</v>
      </c>
      <c r="M113" t="s">
        <v>84</v>
      </c>
      <c r="N113" t="s">
        <v>83</v>
      </c>
      <c r="O113">
        <v>13</v>
      </c>
      <c r="P113" t="s">
        <v>639</v>
      </c>
      <c r="Q113">
        <v>49059400</v>
      </c>
      <c r="V113">
        <v>0</v>
      </c>
      <c r="W113">
        <v>0</v>
      </c>
      <c r="X113">
        <v>0</v>
      </c>
      <c r="Y113">
        <v>0</v>
      </c>
      <c r="Z113">
        <v>4</v>
      </c>
      <c r="AA113">
        <v>0</v>
      </c>
      <c r="AB113">
        <v>-10</v>
      </c>
    </row>
    <row r="114" spans="1:28" x14ac:dyDescent="0.35">
      <c r="A114" t="b">
        <v>1</v>
      </c>
      <c r="B114" t="b">
        <v>1</v>
      </c>
      <c r="C114">
        <v>23</v>
      </c>
      <c r="D114" t="s">
        <v>843</v>
      </c>
      <c r="E114" t="b">
        <v>1</v>
      </c>
      <c r="F114">
        <v>152</v>
      </c>
      <c r="G114" t="s">
        <v>144</v>
      </c>
      <c r="H114" t="s">
        <v>304</v>
      </c>
      <c r="I114">
        <v>0</v>
      </c>
      <c r="J114">
        <v>0</v>
      </c>
      <c r="K114">
        <v>0</v>
      </c>
      <c r="L114">
        <v>0</v>
      </c>
      <c r="M114" t="s">
        <v>84</v>
      </c>
      <c r="N114" t="s">
        <v>83</v>
      </c>
      <c r="O114">
        <v>7</v>
      </c>
      <c r="P114" t="s">
        <v>639</v>
      </c>
      <c r="Q114">
        <v>971029125</v>
      </c>
      <c r="V114">
        <v>0</v>
      </c>
      <c r="W114">
        <v>0</v>
      </c>
      <c r="X114">
        <v>0</v>
      </c>
      <c r="Y114">
        <v>0</v>
      </c>
      <c r="Z114">
        <v>4</v>
      </c>
      <c r="AA114">
        <v>0</v>
      </c>
      <c r="AB114">
        <v>-10</v>
      </c>
    </row>
    <row r="115" spans="1:28" x14ac:dyDescent="0.35">
      <c r="A115" t="b">
        <v>1</v>
      </c>
      <c r="B115" t="b">
        <v>1</v>
      </c>
      <c r="C115">
        <v>1</v>
      </c>
      <c r="D115" t="s">
        <v>621</v>
      </c>
      <c r="E115" t="b">
        <v>1</v>
      </c>
      <c r="F115">
        <v>99</v>
      </c>
      <c r="G115" t="s">
        <v>465</v>
      </c>
      <c r="H115" t="s">
        <v>466</v>
      </c>
      <c r="I115">
        <v>1</v>
      </c>
      <c r="J115">
        <v>0</v>
      </c>
      <c r="K115">
        <v>1</v>
      </c>
      <c r="L115">
        <v>0.25</v>
      </c>
      <c r="M115" t="s">
        <v>82</v>
      </c>
      <c r="N115" t="s">
        <v>90</v>
      </c>
      <c r="O115">
        <v>1</v>
      </c>
      <c r="P115" t="s">
        <v>639</v>
      </c>
      <c r="Q115">
        <v>419729843</v>
      </c>
      <c r="V115">
        <v>0</v>
      </c>
      <c r="W115">
        <v>-1</v>
      </c>
      <c r="X115">
        <v>0</v>
      </c>
      <c r="Y115">
        <v>0</v>
      </c>
      <c r="Z115">
        <v>4</v>
      </c>
      <c r="AA115">
        <v>1</v>
      </c>
      <c r="AB115">
        <v>-2</v>
      </c>
    </row>
    <row r="116" spans="1:28" x14ac:dyDescent="0.35">
      <c r="A116" t="b">
        <v>1</v>
      </c>
      <c r="B116" t="b">
        <v>1</v>
      </c>
      <c r="C116">
        <v>1</v>
      </c>
      <c r="D116" t="s">
        <v>621</v>
      </c>
      <c r="E116" t="b">
        <v>1</v>
      </c>
      <c r="F116">
        <v>136</v>
      </c>
      <c r="G116" t="s">
        <v>214</v>
      </c>
      <c r="H116" t="s">
        <v>235</v>
      </c>
      <c r="I116">
        <v>1</v>
      </c>
      <c r="J116">
        <v>0</v>
      </c>
      <c r="K116">
        <v>1</v>
      </c>
      <c r="L116">
        <v>0.25</v>
      </c>
      <c r="M116" t="s">
        <v>84</v>
      </c>
      <c r="N116" t="s">
        <v>90</v>
      </c>
      <c r="O116">
        <v>1</v>
      </c>
      <c r="P116" t="s">
        <v>641</v>
      </c>
      <c r="Q116">
        <v>83137008</v>
      </c>
      <c r="V116">
        <v>0</v>
      </c>
      <c r="W116">
        <v>0</v>
      </c>
      <c r="X116">
        <v>0</v>
      </c>
      <c r="Y116">
        <v>0</v>
      </c>
      <c r="Z116">
        <v>4</v>
      </c>
      <c r="AA116">
        <v>1</v>
      </c>
      <c r="AB116">
        <v>-8</v>
      </c>
    </row>
    <row r="117" spans="1:28" x14ac:dyDescent="0.35">
      <c r="A117" t="b">
        <v>1</v>
      </c>
      <c r="B117" t="b">
        <v>1</v>
      </c>
      <c r="C117">
        <v>19</v>
      </c>
      <c r="D117" t="s">
        <v>622</v>
      </c>
      <c r="E117" t="b">
        <v>1</v>
      </c>
      <c r="F117">
        <v>258</v>
      </c>
      <c r="G117" t="s">
        <v>219</v>
      </c>
      <c r="H117" t="s">
        <v>232</v>
      </c>
      <c r="I117">
        <v>2</v>
      </c>
      <c r="J117">
        <v>0</v>
      </c>
      <c r="K117">
        <v>2</v>
      </c>
      <c r="L117">
        <v>0.5</v>
      </c>
      <c r="M117" t="s">
        <v>84</v>
      </c>
      <c r="N117" t="s">
        <v>83</v>
      </c>
      <c r="O117">
        <v>9</v>
      </c>
      <c r="P117" t="s">
        <v>639</v>
      </c>
      <c r="Q117">
        <v>613151404</v>
      </c>
      <c r="V117">
        <v>0</v>
      </c>
      <c r="W117">
        <v>0</v>
      </c>
      <c r="X117">
        <v>1</v>
      </c>
      <c r="Y117">
        <v>1</v>
      </c>
      <c r="Z117">
        <v>4</v>
      </c>
      <c r="AA117">
        <v>2</v>
      </c>
      <c r="AB117">
        <v>0</v>
      </c>
    </row>
    <row r="118" spans="1:28" x14ac:dyDescent="0.35">
      <c r="A118" t="b">
        <v>1</v>
      </c>
      <c r="B118" t="b">
        <v>1</v>
      </c>
      <c r="C118">
        <v>19</v>
      </c>
      <c r="D118" t="s">
        <v>622</v>
      </c>
      <c r="E118" t="b">
        <v>1</v>
      </c>
      <c r="F118">
        <v>242</v>
      </c>
      <c r="G118" t="s">
        <v>147</v>
      </c>
      <c r="H118" t="s">
        <v>148</v>
      </c>
      <c r="I118">
        <v>2</v>
      </c>
      <c r="J118">
        <v>0</v>
      </c>
      <c r="K118">
        <v>2</v>
      </c>
      <c r="L118">
        <v>0.5</v>
      </c>
      <c r="M118" t="s">
        <v>82</v>
      </c>
      <c r="N118" t="s">
        <v>83</v>
      </c>
      <c r="O118">
        <v>7</v>
      </c>
      <c r="P118" t="s">
        <v>640</v>
      </c>
      <c r="Q118">
        <v>1721571002</v>
      </c>
      <c r="V118">
        <v>0</v>
      </c>
      <c r="W118">
        <v>0</v>
      </c>
      <c r="X118">
        <v>0</v>
      </c>
      <c r="Y118">
        <v>0</v>
      </c>
      <c r="Z118">
        <v>4</v>
      </c>
      <c r="AA118">
        <v>2</v>
      </c>
      <c r="AB118">
        <v>-2</v>
      </c>
    </row>
    <row r="119" spans="1:28" x14ac:dyDescent="0.35">
      <c r="A119" t="b">
        <v>1</v>
      </c>
      <c r="B119" t="b">
        <v>1</v>
      </c>
      <c r="C119">
        <v>19</v>
      </c>
      <c r="D119" t="s">
        <v>622</v>
      </c>
      <c r="E119" t="b">
        <v>1</v>
      </c>
      <c r="F119">
        <v>246</v>
      </c>
      <c r="G119" t="s">
        <v>121</v>
      </c>
      <c r="H119" t="s">
        <v>122</v>
      </c>
      <c r="I119">
        <v>2</v>
      </c>
      <c r="J119">
        <v>0</v>
      </c>
      <c r="K119">
        <v>2</v>
      </c>
      <c r="L119">
        <v>0.5</v>
      </c>
      <c r="M119" t="s">
        <v>82</v>
      </c>
      <c r="N119" t="s">
        <v>83</v>
      </c>
      <c r="O119">
        <v>7</v>
      </c>
      <c r="P119" t="s">
        <v>640</v>
      </c>
      <c r="Q119">
        <v>1020300279</v>
      </c>
      <c r="V119">
        <v>0</v>
      </c>
      <c r="W119">
        <v>-1</v>
      </c>
      <c r="X119">
        <v>2</v>
      </c>
      <c r="Y119">
        <v>2</v>
      </c>
      <c r="Z119">
        <v>4</v>
      </c>
      <c r="AA119">
        <v>2</v>
      </c>
      <c r="AB119">
        <v>0</v>
      </c>
    </row>
    <row r="120" spans="1:28" x14ac:dyDescent="0.35">
      <c r="A120" t="b">
        <v>1</v>
      </c>
      <c r="B120" t="b">
        <v>1</v>
      </c>
      <c r="C120">
        <v>19</v>
      </c>
      <c r="D120" t="s">
        <v>622</v>
      </c>
      <c r="E120" t="b">
        <v>1</v>
      </c>
      <c r="F120">
        <v>115</v>
      </c>
      <c r="G120" t="s">
        <v>490</v>
      </c>
      <c r="H120" t="s">
        <v>491</v>
      </c>
      <c r="I120">
        <v>2</v>
      </c>
      <c r="J120">
        <v>0</v>
      </c>
      <c r="K120">
        <v>2</v>
      </c>
      <c r="L120">
        <v>0.5</v>
      </c>
      <c r="M120" t="s">
        <v>82</v>
      </c>
      <c r="N120" t="s">
        <v>83</v>
      </c>
      <c r="O120">
        <v>8</v>
      </c>
      <c r="P120" t="s">
        <v>639</v>
      </c>
      <c r="Q120">
        <v>171530758</v>
      </c>
      <c r="V120">
        <v>0</v>
      </c>
      <c r="W120">
        <v>0</v>
      </c>
      <c r="X120">
        <v>0</v>
      </c>
      <c r="Y120">
        <v>0</v>
      </c>
      <c r="Z120">
        <v>4</v>
      </c>
      <c r="AA120">
        <v>2</v>
      </c>
      <c r="AB120">
        <v>-2</v>
      </c>
    </row>
    <row r="121" spans="1:28" x14ac:dyDescent="0.35">
      <c r="A121" t="b">
        <v>1</v>
      </c>
      <c r="B121" t="b">
        <v>1</v>
      </c>
      <c r="C121">
        <v>19</v>
      </c>
      <c r="D121" t="s">
        <v>622</v>
      </c>
      <c r="E121" t="b">
        <v>1</v>
      </c>
      <c r="F121">
        <v>146</v>
      </c>
      <c r="G121" t="s">
        <v>648</v>
      </c>
      <c r="H121" t="s">
        <v>136</v>
      </c>
      <c r="I121">
        <v>1</v>
      </c>
      <c r="J121">
        <v>0</v>
      </c>
      <c r="K121">
        <v>1</v>
      </c>
      <c r="L121">
        <v>0.25</v>
      </c>
      <c r="M121" t="s">
        <v>84</v>
      </c>
      <c r="N121" t="s">
        <v>83</v>
      </c>
      <c r="O121">
        <v>8</v>
      </c>
      <c r="P121" t="s">
        <v>640</v>
      </c>
      <c r="Q121">
        <v>1195687155</v>
      </c>
      <c r="V121">
        <v>0</v>
      </c>
      <c r="W121">
        <v>-1</v>
      </c>
      <c r="X121">
        <v>2</v>
      </c>
      <c r="Y121">
        <v>2</v>
      </c>
      <c r="Z121">
        <v>4</v>
      </c>
      <c r="AA121">
        <v>1</v>
      </c>
      <c r="AB121">
        <v>-6</v>
      </c>
    </row>
    <row r="122" spans="1:28" x14ac:dyDescent="0.35">
      <c r="A122" t="b">
        <v>1</v>
      </c>
      <c r="B122" t="b">
        <v>1</v>
      </c>
      <c r="C122">
        <v>19</v>
      </c>
      <c r="D122" t="s">
        <v>622</v>
      </c>
      <c r="E122" t="b">
        <v>1</v>
      </c>
      <c r="F122">
        <v>245</v>
      </c>
      <c r="G122" t="s">
        <v>231</v>
      </c>
      <c r="H122" t="s">
        <v>232</v>
      </c>
      <c r="I122">
        <v>1</v>
      </c>
      <c r="J122">
        <v>0</v>
      </c>
      <c r="K122">
        <v>1</v>
      </c>
      <c r="L122">
        <v>0.25</v>
      </c>
      <c r="M122" t="s">
        <v>82</v>
      </c>
      <c r="N122" t="s">
        <v>83</v>
      </c>
      <c r="O122">
        <v>9</v>
      </c>
      <c r="P122" t="s">
        <v>640</v>
      </c>
      <c r="Q122">
        <v>438935600</v>
      </c>
      <c r="V122">
        <v>0</v>
      </c>
      <c r="W122">
        <v>0</v>
      </c>
      <c r="X122">
        <v>1</v>
      </c>
      <c r="Y122">
        <v>1</v>
      </c>
      <c r="Z122">
        <v>4</v>
      </c>
      <c r="AA122">
        <v>1</v>
      </c>
      <c r="AB122">
        <v>-4</v>
      </c>
    </row>
    <row r="123" spans="1:28" x14ac:dyDescent="0.35">
      <c r="A123" t="b">
        <v>1</v>
      </c>
      <c r="B123" t="b">
        <v>1</v>
      </c>
      <c r="C123">
        <v>19</v>
      </c>
      <c r="D123" t="s">
        <v>622</v>
      </c>
      <c r="E123" t="b">
        <v>1</v>
      </c>
      <c r="F123">
        <v>36</v>
      </c>
      <c r="G123" t="s">
        <v>297</v>
      </c>
      <c r="H123" t="s">
        <v>298</v>
      </c>
      <c r="I123">
        <v>1</v>
      </c>
      <c r="J123">
        <v>0</v>
      </c>
      <c r="K123">
        <v>1</v>
      </c>
      <c r="L123">
        <v>0.25</v>
      </c>
      <c r="M123" t="s">
        <v>84</v>
      </c>
      <c r="N123" t="s">
        <v>83</v>
      </c>
      <c r="O123">
        <v>11</v>
      </c>
      <c r="P123" t="s">
        <v>640</v>
      </c>
      <c r="Q123">
        <v>289137462</v>
      </c>
      <c r="V123">
        <v>0</v>
      </c>
      <c r="W123">
        <v>0</v>
      </c>
      <c r="X123">
        <v>0</v>
      </c>
      <c r="Y123">
        <v>0</v>
      </c>
      <c r="Z123">
        <v>4</v>
      </c>
      <c r="AA123">
        <v>1</v>
      </c>
      <c r="AB123">
        <v>-8</v>
      </c>
    </row>
    <row r="124" spans="1:28" x14ac:dyDescent="0.35">
      <c r="A124" t="b">
        <v>1</v>
      </c>
      <c r="B124" t="b">
        <v>1</v>
      </c>
      <c r="C124">
        <v>19</v>
      </c>
      <c r="D124" t="s">
        <v>622</v>
      </c>
      <c r="E124" t="b">
        <v>1</v>
      </c>
      <c r="F124">
        <v>264</v>
      </c>
      <c r="G124" t="s">
        <v>210</v>
      </c>
      <c r="H124" t="s">
        <v>211</v>
      </c>
      <c r="I124">
        <v>1</v>
      </c>
      <c r="J124">
        <v>0</v>
      </c>
      <c r="K124">
        <v>1</v>
      </c>
      <c r="L124">
        <v>0.25</v>
      </c>
      <c r="M124" t="s">
        <v>84</v>
      </c>
      <c r="N124" t="s">
        <v>83</v>
      </c>
      <c r="O124">
        <v>16</v>
      </c>
      <c r="P124" t="s">
        <v>640</v>
      </c>
      <c r="Q124">
        <v>1152841432</v>
      </c>
      <c r="V124">
        <v>0</v>
      </c>
      <c r="W124">
        <v>-1</v>
      </c>
      <c r="X124">
        <v>1</v>
      </c>
      <c r="Y124">
        <v>1</v>
      </c>
      <c r="Z124">
        <v>4</v>
      </c>
      <c r="AA124">
        <v>1</v>
      </c>
      <c r="AB124">
        <v>-6</v>
      </c>
    </row>
    <row r="125" spans="1:28" x14ac:dyDescent="0.35">
      <c r="A125" t="b">
        <v>1</v>
      </c>
      <c r="B125" t="b">
        <v>1</v>
      </c>
      <c r="C125">
        <v>19</v>
      </c>
      <c r="D125" t="s">
        <v>622</v>
      </c>
      <c r="E125" t="b">
        <v>1</v>
      </c>
      <c r="F125">
        <v>247</v>
      </c>
      <c r="G125" t="s">
        <v>456</v>
      </c>
      <c r="H125" t="s">
        <v>190</v>
      </c>
      <c r="I125">
        <v>1</v>
      </c>
      <c r="J125">
        <v>0</v>
      </c>
      <c r="K125">
        <v>1</v>
      </c>
      <c r="L125">
        <v>0.25</v>
      </c>
      <c r="M125" t="s">
        <v>82</v>
      </c>
      <c r="N125" t="s">
        <v>83</v>
      </c>
      <c r="O125">
        <v>10</v>
      </c>
      <c r="P125" t="s">
        <v>640</v>
      </c>
      <c r="Q125">
        <v>1034380615</v>
      </c>
      <c r="V125">
        <v>0</v>
      </c>
      <c r="W125">
        <v>-1</v>
      </c>
      <c r="X125">
        <v>0</v>
      </c>
      <c r="Y125">
        <v>0</v>
      </c>
      <c r="Z125">
        <v>4</v>
      </c>
      <c r="AA125">
        <v>1</v>
      </c>
      <c r="AB125">
        <v>-4</v>
      </c>
    </row>
    <row r="126" spans="1:28" x14ac:dyDescent="0.35">
      <c r="A126" t="b">
        <v>1</v>
      </c>
      <c r="B126" t="b">
        <v>1</v>
      </c>
      <c r="C126">
        <v>8</v>
      </c>
      <c r="D126" t="s">
        <v>623</v>
      </c>
      <c r="E126" t="b">
        <v>1</v>
      </c>
      <c r="F126">
        <v>7</v>
      </c>
      <c r="G126" t="s">
        <v>206</v>
      </c>
      <c r="H126" t="s">
        <v>172</v>
      </c>
      <c r="I126">
        <v>3</v>
      </c>
      <c r="J126">
        <v>0</v>
      </c>
      <c r="K126">
        <v>3</v>
      </c>
      <c r="L126">
        <v>0.75</v>
      </c>
      <c r="M126" t="s">
        <v>84</v>
      </c>
      <c r="N126" t="s">
        <v>83</v>
      </c>
      <c r="O126">
        <v>8</v>
      </c>
      <c r="P126" t="s">
        <v>639</v>
      </c>
      <c r="Q126">
        <v>1530302011</v>
      </c>
      <c r="V126">
        <v>0</v>
      </c>
      <c r="W126">
        <v>0</v>
      </c>
      <c r="X126">
        <v>2</v>
      </c>
      <c r="Y126">
        <v>2</v>
      </c>
      <c r="Z126">
        <v>4</v>
      </c>
      <c r="AA126">
        <v>3</v>
      </c>
      <c r="AB126">
        <v>2</v>
      </c>
    </row>
    <row r="127" spans="1:28" x14ac:dyDescent="0.35">
      <c r="A127" t="b">
        <v>1</v>
      </c>
      <c r="B127" t="b">
        <v>1</v>
      </c>
      <c r="C127">
        <v>8</v>
      </c>
      <c r="D127" t="s">
        <v>623</v>
      </c>
      <c r="E127" t="b">
        <v>1</v>
      </c>
      <c r="F127">
        <v>115</v>
      </c>
      <c r="G127" t="s">
        <v>490</v>
      </c>
      <c r="H127" t="s">
        <v>491</v>
      </c>
      <c r="I127">
        <v>2</v>
      </c>
      <c r="J127">
        <v>0</v>
      </c>
      <c r="K127">
        <v>2</v>
      </c>
      <c r="L127">
        <v>0.5</v>
      </c>
      <c r="M127" t="s">
        <v>82</v>
      </c>
      <c r="N127" t="s">
        <v>83</v>
      </c>
      <c r="O127">
        <v>8</v>
      </c>
      <c r="P127" t="s">
        <v>639</v>
      </c>
      <c r="Q127">
        <v>726568022</v>
      </c>
      <c r="V127">
        <v>0</v>
      </c>
      <c r="W127">
        <v>0</v>
      </c>
      <c r="X127">
        <v>0</v>
      </c>
      <c r="Y127">
        <v>0</v>
      </c>
      <c r="Z127">
        <v>4</v>
      </c>
      <c r="AA127">
        <v>2</v>
      </c>
      <c r="AB127">
        <v>-2</v>
      </c>
    </row>
    <row r="128" spans="1:28" x14ac:dyDescent="0.35">
      <c r="A128" t="b">
        <v>1</v>
      </c>
      <c r="B128" t="b">
        <v>1</v>
      </c>
      <c r="C128">
        <v>8</v>
      </c>
      <c r="D128" t="s">
        <v>623</v>
      </c>
      <c r="E128" t="b">
        <v>1</v>
      </c>
      <c r="F128">
        <v>189</v>
      </c>
      <c r="G128" t="s">
        <v>651</v>
      </c>
      <c r="H128" t="s">
        <v>136</v>
      </c>
      <c r="I128">
        <v>2</v>
      </c>
      <c r="J128">
        <v>0</v>
      </c>
      <c r="K128">
        <v>2</v>
      </c>
      <c r="L128">
        <v>0.5</v>
      </c>
      <c r="M128" t="s">
        <v>84</v>
      </c>
      <c r="N128" t="s">
        <v>83</v>
      </c>
      <c r="O128">
        <v>8</v>
      </c>
      <c r="P128" t="s">
        <v>640</v>
      </c>
      <c r="Q128">
        <v>1244573877</v>
      </c>
      <c r="V128">
        <v>0</v>
      </c>
      <c r="W128">
        <v>-1</v>
      </c>
      <c r="X128">
        <v>0</v>
      </c>
      <c r="Y128">
        <v>0</v>
      </c>
      <c r="Z128">
        <v>4</v>
      </c>
      <c r="AA128">
        <v>2</v>
      </c>
      <c r="AB128">
        <v>-2</v>
      </c>
    </row>
    <row r="129" spans="1:28" x14ac:dyDescent="0.35">
      <c r="A129" t="b">
        <v>1</v>
      </c>
      <c r="B129" t="b">
        <v>1</v>
      </c>
      <c r="C129">
        <v>8</v>
      </c>
      <c r="D129" t="s">
        <v>623</v>
      </c>
      <c r="E129" t="b">
        <v>1</v>
      </c>
      <c r="F129">
        <v>75</v>
      </c>
      <c r="G129" t="s">
        <v>239</v>
      </c>
      <c r="H129" t="s">
        <v>240</v>
      </c>
      <c r="I129">
        <v>2</v>
      </c>
      <c r="J129">
        <v>0</v>
      </c>
      <c r="K129">
        <v>2</v>
      </c>
      <c r="L129">
        <v>0.5</v>
      </c>
      <c r="M129" t="s">
        <v>84</v>
      </c>
      <c r="N129" t="s">
        <v>90</v>
      </c>
      <c r="O129">
        <v>8</v>
      </c>
      <c r="P129" t="s">
        <v>640</v>
      </c>
      <c r="Q129">
        <v>692600897</v>
      </c>
      <c r="V129">
        <v>0</v>
      </c>
      <c r="W129">
        <v>0</v>
      </c>
      <c r="X129">
        <v>1</v>
      </c>
      <c r="Y129">
        <v>1</v>
      </c>
      <c r="Z129">
        <v>4</v>
      </c>
      <c r="AA129">
        <v>2</v>
      </c>
      <c r="AB129">
        <v>-2</v>
      </c>
    </row>
    <row r="130" spans="1:28" x14ac:dyDescent="0.35">
      <c r="A130" t="b">
        <v>1</v>
      </c>
      <c r="B130" t="b">
        <v>1</v>
      </c>
      <c r="C130">
        <v>8</v>
      </c>
      <c r="D130" t="s">
        <v>623</v>
      </c>
      <c r="E130" t="b">
        <v>1</v>
      </c>
      <c r="F130">
        <v>112</v>
      </c>
      <c r="G130" t="s">
        <v>338</v>
      </c>
      <c r="H130" t="s">
        <v>339</v>
      </c>
      <c r="I130">
        <v>2</v>
      </c>
      <c r="J130">
        <v>0</v>
      </c>
      <c r="K130">
        <v>2</v>
      </c>
      <c r="L130">
        <v>0.5</v>
      </c>
      <c r="M130" t="s">
        <v>84</v>
      </c>
      <c r="N130" t="s">
        <v>90</v>
      </c>
      <c r="O130">
        <v>8</v>
      </c>
      <c r="P130" t="s">
        <v>640</v>
      </c>
      <c r="Q130">
        <v>80971984</v>
      </c>
      <c r="V130">
        <v>0</v>
      </c>
      <c r="W130">
        <v>0</v>
      </c>
      <c r="X130">
        <v>0</v>
      </c>
      <c r="Y130">
        <v>0</v>
      </c>
      <c r="Z130">
        <v>4</v>
      </c>
      <c r="AA130">
        <v>2</v>
      </c>
      <c r="AB130">
        <v>-2</v>
      </c>
    </row>
    <row r="131" spans="1:28" x14ac:dyDescent="0.35">
      <c r="A131" t="b">
        <v>1</v>
      </c>
      <c r="B131" t="b">
        <v>1</v>
      </c>
      <c r="C131">
        <v>8</v>
      </c>
      <c r="D131" t="s">
        <v>623</v>
      </c>
      <c r="E131" t="b">
        <v>1</v>
      </c>
      <c r="F131">
        <v>113</v>
      </c>
      <c r="G131" t="s">
        <v>201</v>
      </c>
      <c r="H131" t="s">
        <v>202</v>
      </c>
      <c r="I131">
        <v>2</v>
      </c>
      <c r="J131">
        <v>0</v>
      </c>
      <c r="K131">
        <v>2</v>
      </c>
      <c r="L131">
        <v>0.5</v>
      </c>
      <c r="M131" t="s">
        <v>84</v>
      </c>
      <c r="N131" t="s">
        <v>90</v>
      </c>
      <c r="O131">
        <v>8</v>
      </c>
      <c r="P131" t="s">
        <v>639</v>
      </c>
      <c r="Q131">
        <v>1850387681</v>
      </c>
      <c r="V131">
        <v>0</v>
      </c>
      <c r="W131">
        <v>0</v>
      </c>
      <c r="X131">
        <v>2</v>
      </c>
      <c r="Y131">
        <v>2</v>
      </c>
      <c r="Z131">
        <v>4</v>
      </c>
      <c r="AA131">
        <v>2</v>
      </c>
      <c r="AB131">
        <v>-2</v>
      </c>
    </row>
    <row r="132" spans="1:28" x14ac:dyDescent="0.35">
      <c r="A132" t="b">
        <v>1</v>
      </c>
      <c r="B132" t="b">
        <v>1</v>
      </c>
      <c r="C132">
        <v>8</v>
      </c>
      <c r="D132" t="s">
        <v>623</v>
      </c>
      <c r="E132" t="b">
        <v>1</v>
      </c>
      <c r="F132">
        <v>38</v>
      </c>
      <c r="G132" t="s">
        <v>113</v>
      </c>
      <c r="H132" t="s">
        <v>114</v>
      </c>
      <c r="I132">
        <v>2</v>
      </c>
      <c r="J132">
        <v>0</v>
      </c>
      <c r="K132">
        <v>2</v>
      </c>
      <c r="L132">
        <v>0.5</v>
      </c>
      <c r="M132" t="s">
        <v>84</v>
      </c>
      <c r="N132" t="s">
        <v>83</v>
      </c>
      <c r="O132">
        <v>8</v>
      </c>
      <c r="P132" t="s">
        <v>640</v>
      </c>
      <c r="Q132">
        <v>2032836761</v>
      </c>
      <c r="V132">
        <v>0</v>
      </c>
      <c r="W132">
        <v>-1</v>
      </c>
      <c r="X132">
        <v>0</v>
      </c>
      <c r="Y132">
        <v>0</v>
      </c>
      <c r="Z132">
        <v>4</v>
      </c>
      <c r="AA132">
        <v>2</v>
      </c>
      <c r="AB132">
        <v>-2</v>
      </c>
    </row>
    <row r="133" spans="1:28" x14ac:dyDescent="0.35">
      <c r="A133" t="b">
        <v>1</v>
      </c>
      <c r="B133" t="b">
        <v>1</v>
      </c>
      <c r="C133">
        <v>8</v>
      </c>
      <c r="D133" t="s">
        <v>623</v>
      </c>
      <c r="E133" t="b">
        <v>1</v>
      </c>
      <c r="F133">
        <v>45</v>
      </c>
      <c r="G133" t="s">
        <v>505</v>
      </c>
      <c r="H133" t="s">
        <v>412</v>
      </c>
      <c r="I133">
        <v>2</v>
      </c>
      <c r="J133">
        <v>0</v>
      </c>
      <c r="K133">
        <v>2</v>
      </c>
      <c r="L133">
        <v>0.5</v>
      </c>
      <c r="M133" t="s">
        <v>84</v>
      </c>
      <c r="N133" t="s">
        <v>83</v>
      </c>
      <c r="O133">
        <v>8</v>
      </c>
      <c r="P133" t="s">
        <v>639</v>
      </c>
      <c r="Q133">
        <v>791658215</v>
      </c>
      <c r="V133">
        <v>0</v>
      </c>
      <c r="W133">
        <v>-1</v>
      </c>
      <c r="X133">
        <v>0</v>
      </c>
      <c r="Y133">
        <v>0</v>
      </c>
      <c r="Z133">
        <v>4</v>
      </c>
      <c r="AA133">
        <v>2</v>
      </c>
      <c r="AB133">
        <v>4</v>
      </c>
    </row>
    <row r="134" spans="1:28" x14ac:dyDescent="0.35">
      <c r="A134" t="b">
        <v>1</v>
      </c>
      <c r="B134" t="b">
        <v>1</v>
      </c>
      <c r="C134">
        <v>8</v>
      </c>
      <c r="D134" t="s">
        <v>623</v>
      </c>
      <c r="E134" t="b">
        <v>1</v>
      </c>
      <c r="F134">
        <v>146</v>
      </c>
      <c r="G134" t="s">
        <v>648</v>
      </c>
      <c r="H134" t="s">
        <v>136</v>
      </c>
      <c r="I134">
        <v>1</v>
      </c>
      <c r="J134">
        <v>0</v>
      </c>
      <c r="K134">
        <v>1</v>
      </c>
      <c r="L134">
        <v>0.25</v>
      </c>
      <c r="M134" t="s">
        <v>84</v>
      </c>
      <c r="N134" t="s">
        <v>83</v>
      </c>
      <c r="O134">
        <v>8</v>
      </c>
      <c r="P134" t="s">
        <v>640</v>
      </c>
      <c r="Q134">
        <v>1844557291</v>
      </c>
      <c r="V134">
        <v>0</v>
      </c>
      <c r="W134">
        <v>-1</v>
      </c>
      <c r="X134">
        <v>2</v>
      </c>
      <c r="Y134">
        <v>2</v>
      </c>
      <c r="Z134">
        <v>4</v>
      </c>
      <c r="AA134">
        <v>1</v>
      </c>
      <c r="AB134">
        <v>-6</v>
      </c>
    </row>
    <row r="135" spans="1:28" x14ac:dyDescent="0.35">
      <c r="A135" t="b">
        <v>1</v>
      </c>
      <c r="B135" t="b">
        <v>1</v>
      </c>
      <c r="C135">
        <v>8</v>
      </c>
      <c r="D135" t="s">
        <v>623</v>
      </c>
      <c r="E135" t="b">
        <v>1</v>
      </c>
      <c r="F135">
        <v>188</v>
      </c>
      <c r="G135" t="s">
        <v>135</v>
      </c>
      <c r="H135" t="s">
        <v>136</v>
      </c>
      <c r="I135">
        <v>1</v>
      </c>
      <c r="J135">
        <v>0</v>
      </c>
      <c r="K135">
        <v>1</v>
      </c>
      <c r="L135">
        <v>0.25</v>
      </c>
      <c r="M135" t="s">
        <v>84</v>
      </c>
      <c r="N135" t="s">
        <v>83</v>
      </c>
      <c r="O135">
        <v>8</v>
      </c>
      <c r="P135" t="s">
        <v>640</v>
      </c>
      <c r="Q135">
        <v>270976926</v>
      </c>
      <c r="V135">
        <v>0</v>
      </c>
      <c r="W135">
        <v>-1</v>
      </c>
      <c r="X135">
        <v>1</v>
      </c>
      <c r="Y135">
        <v>1</v>
      </c>
      <c r="Z135">
        <v>4</v>
      </c>
      <c r="AA135">
        <v>1</v>
      </c>
      <c r="AB135">
        <v>-6</v>
      </c>
    </row>
    <row r="136" spans="1:28" x14ac:dyDescent="0.35">
      <c r="A136" t="b">
        <v>1</v>
      </c>
      <c r="B136" t="b">
        <v>1</v>
      </c>
      <c r="C136">
        <v>8</v>
      </c>
      <c r="D136" t="s">
        <v>623</v>
      </c>
      <c r="E136" t="b">
        <v>1</v>
      </c>
      <c r="F136">
        <v>83</v>
      </c>
      <c r="G136" t="s">
        <v>411</v>
      </c>
      <c r="H136" t="s">
        <v>153</v>
      </c>
      <c r="I136">
        <v>1</v>
      </c>
      <c r="J136">
        <v>0</v>
      </c>
      <c r="K136">
        <v>1</v>
      </c>
      <c r="L136">
        <v>0.25</v>
      </c>
      <c r="M136" t="s">
        <v>82</v>
      </c>
      <c r="N136" t="s">
        <v>83</v>
      </c>
      <c r="O136">
        <v>8</v>
      </c>
      <c r="P136" t="s">
        <v>639</v>
      </c>
      <c r="Q136">
        <v>743605716</v>
      </c>
      <c r="V136">
        <v>0</v>
      </c>
      <c r="W136">
        <v>0</v>
      </c>
      <c r="X136">
        <v>0</v>
      </c>
      <c r="Y136">
        <v>0</v>
      </c>
      <c r="Z136">
        <v>4</v>
      </c>
      <c r="AA136">
        <v>1</v>
      </c>
      <c r="AB136">
        <v>-8</v>
      </c>
    </row>
    <row r="137" spans="1:28" x14ac:dyDescent="0.35">
      <c r="A137" t="b">
        <v>1</v>
      </c>
      <c r="B137" t="b">
        <v>1</v>
      </c>
      <c r="C137">
        <v>8</v>
      </c>
      <c r="D137" t="s">
        <v>623</v>
      </c>
      <c r="E137" t="b">
        <v>1</v>
      </c>
      <c r="F137">
        <v>84</v>
      </c>
      <c r="G137" t="s">
        <v>382</v>
      </c>
      <c r="H137" t="s">
        <v>383</v>
      </c>
      <c r="I137">
        <v>1</v>
      </c>
      <c r="J137">
        <v>0</v>
      </c>
      <c r="K137">
        <v>1</v>
      </c>
      <c r="L137">
        <v>0.25</v>
      </c>
      <c r="M137" t="s">
        <v>84</v>
      </c>
      <c r="N137" t="s">
        <v>90</v>
      </c>
      <c r="O137">
        <v>8</v>
      </c>
      <c r="P137" t="s">
        <v>639</v>
      </c>
      <c r="Q137">
        <v>586001548</v>
      </c>
      <c r="V137">
        <v>0</v>
      </c>
      <c r="W137">
        <v>-1</v>
      </c>
      <c r="X137">
        <v>0</v>
      </c>
      <c r="Y137">
        <v>0</v>
      </c>
      <c r="Z137">
        <v>4</v>
      </c>
      <c r="AA137">
        <v>1</v>
      </c>
      <c r="AB137">
        <v>-8</v>
      </c>
    </row>
    <row r="138" spans="1:28" x14ac:dyDescent="0.35">
      <c r="A138" t="b">
        <v>1</v>
      </c>
      <c r="B138" t="b">
        <v>1</v>
      </c>
      <c r="C138">
        <v>8</v>
      </c>
      <c r="D138" t="s">
        <v>623</v>
      </c>
      <c r="E138" t="b">
        <v>1</v>
      </c>
      <c r="F138">
        <v>119</v>
      </c>
      <c r="G138" t="s">
        <v>175</v>
      </c>
      <c r="H138" t="s">
        <v>152</v>
      </c>
      <c r="I138">
        <v>1</v>
      </c>
      <c r="J138">
        <v>0</v>
      </c>
      <c r="K138">
        <v>1</v>
      </c>
      <c r="L138">
        <v>0.25</v>
      </c>
      <c r="M138" t="s">
        <v>84</v>
      </c>
      <c r="N138" t="s">
        <v>90</v>
      </c>
      <c r="O138">
        <v>8</v>
      </c>
      <c r="P138" t="s">
        <v>639</v>
      </c>
      <c r="Q138">
        <v>922683974</v>
      </c>
      <c r="V138">
        <v>0</v>
      </c>
      <c r="W138">
        <v>0</v>
      </c>
      <c r="X138">
        <v>0</v>
      </c>
      <c r="Y138">
        <v>0</v>
      </c>
      <c r="Z138">
        <v>4</v>
      </c>
      <c r="AA138">
        <v>1</v>
      </c>
      <c r="AB138">
        <v>-4</v>
      </c>
    </row>
    <row r="139" spans="1:28" x14ac:dyDescent="0.35">
      <c r="A139" t="b">
        <v>1</v>
      </c>
      <c r="B139" t="b">
        <v>1</v>
      </c>
      <c r="C139">
        <v>8</v>
      </c>
      <c r="D139" t="s">
        <v>623</v>
      </c>
      <c r="E139" t="b">
        <v>1</v>
      </c>
      <c r="F139">
        <v>85</v>
      </c>
      <c r="G139" t="s">
        <v>275</v>
      </c>
      <c r="H139" t="s">
        <v>319</v>
      </c>
      <c r="I139">
        <v>0</v>
      </c>
      <c r="J139">
        <v>0</v>
      </c>
      <c r="K139">
        <v>0</v>
      </c>
      <c r="L139">
        <v>0</v>
      </c>
      <c r="M139" t="s">
        <v>84</v>
      </c>
      <c r="N139" t="s">
        <v>83</v>
      </c>
      <c r="O139">
        <v>8</v>
      </c>
      <c r="P139" t="s">
        <v>640</v>
      </c>
      <c r="Q139">
        <v>1457347233</v>
      </c>
      <c r="V139">
        <v>0</v>
      </c>
      <c r="W139">
        <v>-1</v>
      </c>
      <c r="X139">
        <v>0</v>
      </c>
      <c r="Y139">
        <v>0</v>
      </c>
      <c r="Z139">
        <v>4</v>
      </c>
      <c r="AA139">
        <v>0</v>
      </c>
      <c r="AB139">
        <v>-10</v>
      </c>
    </row>
    <row r="140" spans="1:28" x14ac:dyDescent="0.35">
      <c r="A140" t="b">
        <v>1</v>
      </c>
      <c r="B140" t="b">
        <v>1</v>
      </c>
      <c r="C140">
        <v>8</v>
      </c>
      <c r="D140" t="s">
        <v>623</v>
      </c>
      <c r="E140" t="b">
        <v>1</v>
      </c>
      <c r="F140">
        <v>268</v>
      </c>
      <c r="G140" t="s">
        <v>187</v>
      </c>
      <c r="H140" t="s">
        <v>188</v>
      </c>
      <c r="I140">
        <v>0</v>
      </c>
      <c r="J140">
        <v>0</v>
      </c>
      <c r="K140">
        <v>0</v>
      </c>
      <c r="L140">
        <v>0</v>
      </c>
      <c r="M140" t="s">
        <v>84</v>
      </c>
      <c r="N140" t="s">
        <v>90</v>
      </c>
      <c r="O140">
        <v>8</v>
      </c>
      <c r="P140" t="s">
        <v>640</v>
      </c>
      <c r="Q140">
        <v>1461783019</v>
      </c>
      <c r="V140">
        <v>0</v>
      </c>
      <c r="W140">
        <v>0</v>
      </c>
      <c r="X140">
        <v>0</v>
      </c>
      <c r="Y140">
        <v>0</v>
      </c>
      <c r="Z140">
        <v>4</v>
      </c>
      <c r="AA140">
        <v>0</v>
      </c>
      <c r="AB140">
        <v>-10</v>
      </c>
    </row>
    <row r="141" spans="1:28" x14ac:dyDescent="0.35">
      <c r="A141" t="b">
        <v>1</v>
      </c>
      <c r="B141" t="b">
        <v>1</v>
      </c>
      <c r="C141">
        <v>8</v>
      </c>
      <c r="D141" t="s">
        <v>623</v>
      </c>
      <c r="E141" t="b">
        <v>1</v>
      </c>
      <c r="F141">
        <v>46</v>
      </c>
      <c r="G141" t="s">
        <v>590</v>
      </c>
      <c r="H141" t="s">
        <v>412</v>
      </c>
      <c r="I141">
        <v>0</v>
      </c>
      <c r="J141">
        <v>0</v>
      </c>
      <c r="K141">
        <v>0</v>
      </c>
      <c r="L141">
        <v>0</v>
      </c>
      <c r="M141" t="s">
        <v>82</v>
      </c>
      <c r="N141" t="s">
        <v>83</v>
      </c>
      <c r="O141">
        <v>8</v>
      </c>
      <c r="P141" t="s">
        <v>639</v>
      </c>
      <c r="Q141">
        <v>688004979</v>
      </c>
      <c r="V141">
        <v>0</v>
      </c>
      <c r="W141">
        <v>0</v>
      </c>
      <c r="X141">
        <v>0</v>
      </c>
      <c r="Y141">
        <v>0</v>
      </c>
      <c r="Z141">
        <v>4</v>
      </c>
      <c r="AA141">
        <v>0</v>
      </c>
      <c r="AB141">
        <v>-10</v>
      </c>
    </row>
    <row r="142" spans="1:28" x14ac:dyDescent="0.35">
      <c r="A142" t="b">
        <v>1</v>
      </c>
      <c r="B142" t="b">
        <v>1</v>
      </c>
      <c r="C142">
        <v>8</v>
      </c>
      <c r="D142" t="s">
        <v>623</v>
      </c>
      <c r="E142" t="b">
        <v>1</v>
      </c>
      <c r="F142">
        <v>77</v>
      </c>
      <c r="G142" t="s">
        <v>151</v>
      </c>
      <c r="H142" t="s">
        <v>152</v>
      </c>
      <c r="I142">
        <v>0</v>
      </c>
      <c r="J142">
        <v>0</v>
      </c>
      <c r="K142">
        <v>0</v>
      </c>
      <c r="L142">
        <v>0</v>
      </c>
      <c r="M142" t="s">
        <v>82</v>
      </c>
      <c r="N142" t="s">
        <v>90</v>
      </c>
      <c r="O142">
        <v>8</v>
      </c>
      <c r="P142" t="s">
        <v>641</v>
      </c>
      <c r="Q142">
        <v>1881280366</v>
      </c>
      <c r="V142">
        <v>0</v>
      </c>
      <c r="W142">
        <v>0</v>
      </c>
      <c r="X142">
        <v>0</v>
      </c>
      <c r="Y142">
        <v>0</v>
      </c>
      <c r="Z142">
        <v>4</v>
      </c>
      <c r="AA142">
        <v>0</v>
      </c>
      <c r="AB142">
        <v>-10</v>
      </c>
    </row>
    <row r="143" spans="1:28" x14ac:dyDescent="0.35">
      <c r="A143" t="b">
        <v>1</v>
      </c>
      <c r="B143" t="b">
        <v>1</v>
      </c>
      <c r="C143">
        <v>8</v>
      </c>
      <c r="D143" t="s">
        <v>623</v>
      </c>
      <c r="E143" t="b">
        <v>1</v>
      </c>
      <c r="F143">
        <v>190</v>
      </c>
      <c r="G143" t="s">
        <v>652</v>
      </c>
      <c r="H143" t="s">
        <v>653</v>
      </c>
      <c r="I143">
        <v>0</v>
      </c>
      <c r="J143">
        <v>0</v>
      </c>
      <c r="K143">
        <v>0</v>
      </c>
      <c r="L143">
        <v>0</v>
      </c>
      <c r="M143" t="s">
        <v>84</v>
      </c>
      <c r="N143" t="s">
        <v>83</v>
      </c>
      <c r="O143">
        <v>8</v>
      </c>
      <c r="P143" t="s">
        <v>639</v>
      </c>
      <c r="Q143">
        <v>430580463</v>
      </c>
      <c r="V143">
        <v>0</v>
      </c>
      <c r="W143">
        <v>0</v>
      </c>
      <c r="X143">
        <v>0</v>
      </c>
      <c r="Y143">
        <v>0</v>
      </c>
      <c r="Z143">
        <v>4</v>
      </c>
      <c r="AA143">
        <v>0</v>
      </c>
      <c r="AB143">
        <v>-10</v>
      </c>
    </row>
    <row r="144" spans="1:28" x14ac:dyDescent="0.35">
      <c r="A144" t="b">
        <v>1</v>
      </c>
      <c r="B144" t="b">
        <v>1</v>
      </c>
      <c r="C144">
        <v>8</v>
      </c>
      <c r="D144" t="s">
        <v>623</v>
      </c>
      <c r="E144" t="b">
        <v>1</v>
      </c>
      <c r="F144">
        <v>205</v>
      </c>
      <c r="G144" t="s">
        <v>243</v>
      </c>
      <c r="H144" t="s">
        <v>244</v>
      </c>
      <c r="I144">
        <v>0</v>
      </c>
      <c r="J144">
        <v>0</v>
      </c>
      <c r="K144">
        <v>0</v>
      </c>
      <c r="L144">
        <v>0</v>
      </c>
      <c r="M144" t="s">
        <v>84</v>
      </c>
      <c r="N144" t="s">
        <v>90</v>
      </c>
      <c r="O144">
        <v>8</v>
      </c>
      <c r="P144" t="s">
        <v>639</v>
      </c>
      <c r="Q144">
        <v>1334754385</v>
      </c>
      <c r="V144">
        <v>0</v>
      </c>
      <c r="W144">
        <v>-1</v>
      </c>
      <c r="X144">
        <v>1</v>
      </c>
      <c r="Y144">
        <v>1</v>
      </c>
      <c r="Z144">
        <v>4</v>
      </c>
      <c r="AA144">
        <v>0</v>
      </c>
      <c r="AB144">
        <v>-10</v>
      </c>
    </row>
    <row r="145" spans="1:28" x14ac:dyDescent="0.35">
      <c r="A145" t="b">
        <v>1</v>
      </c>
      <c r="B145" t="b">
        <v>1</v>
      </c>
      <c r="C145">
        <v>13</v>
      </c>
      <c r="D145" t="s">
        <v>625</v>
      </c>
      <c r="E145" t="b">
        <v>1</v>
      </c>
      <c r="F145">
        <v>154</v>
      </c>
      <c r="G145" t="s">
        <v>214</v>
      </c>
      <c r="H145" t="s">
        <v>215</v>
      </c>
      <c r="I145">
        <v>3</v>
      </c>
      <c r="J145">
        <v>0</v>
      </c>
      <c r="K145">
        <v>3</v>
      </c>
      <c r="L145">
        <v>0.75</v>
      </c>
      <c r="M145" t="s">
        <v>84</v>
      </c>
      <c r="N145" t="s">
        <v>90</v>
      </c>
      <c r="O145">
        <v>13</v>
      </c>
      <c r="P145" t="s">
        <v>639</v>
      </c>
      <c r="Q145">
        <v>1693541326</v>
      </c>
      <c r="V145">
        <v>0</v>
      </c>
      <c r="W145">
        <v>0</v>
      </c>
      <c r="X145">
        <v>1</v>
      </c>
      <c r="Y145">
        <v>1</v>
      </c>
      <c r="Z145">
        <v>4</v>
      </c>
      <c r="AA145">
        <v>3</v>
      </c>
      <c r="AB145">
        <v>2</v>
      </c>
    </row>
    <row r="146" spans="1:28" x14ac:dyDescent="0.35">
      <c r="A146" t="b">
        <v>1</v>
      </c>
      <c r="B146" t="b">
        <v>1</v>
      </c>
      <c r="C146">
        <v>13</v>
      </c>
      <c r="D146" t="s">
        <v>625</v>
      </c>
      <c r="E146" t="b">
        <v>1</v>
      </c>
      <c r="F146">
        <v>171</v>
      </c>
      <c r="G146" t="s">
        <v>87</v>
      </c>
      <c r="H146" t="s">
        <v>88</v>
      </c>
      <c r="I146">
        <v>3</v>
      </c>
      <c r="J146">
        <v>0</v>
      </c>
      <c r="K146">
        <v>3</v>
      </c>
      <c r="L146">
        <v>0.75</v>
      </c>
      <c r="M146" t="s">
        <v>84</v>
      </c>
      <c r="N146" t="s">
        <v>83</v>
      </c>
      <c r="O146">
        <v>13</v>
      </c>
      <c r="P146" t="s">
        <v>640</v>
      </c>
      <c r="Q146">
        <v>1148447906</v>
      </c>
      <c r="V146">
        <v>0</v>
      </c>
      <c r="W146">
        <v>0</v>
      </c>
      <c r="X146">
        <v>0</v>
      </c>
      <c r="Y146">
        <v>0</v>
      </c>
      <c r="Z146">
        <v>4</v>
      </c>
      <c r="AA146">
        <v>3</v>
      </c>
      <c r="AB146">
        <v>6</v>
      </c>
    </row>
    <row r="147" spans="1:28" x14ac:dyDescent="0.35">
      <c r="A147" t="b">
        <v>1</v>
      </c>
      <c r="B147" t="b">
        <v>1</v>
      </c>
      <c r="C147">
        <v>13</v>
      </c>
      <c r="D147" t="s">
        <v>625</v>
      </c>
      <c r="E147" t="b">
        <v>1</v>
      </c>
      <c r="F147">
        <v>224</v>
      </c>
      <c r="G147" t="s">
        <v>223</v>
      </c>
      <c r="H147" t="s">
        <v>224</v>
      </c>
      <c r="I147">
        <v>3</v>
      </c>
      <c r="J147">
        <v>0</v>
      </c>
      <c r="K147">
        <v>3</v>
      </c>
      <c r="L147">
        <v>0.75</v>
      </c>
      <c r="M147" t="s">
        <v>84</v>
      </c>
      <c r="N147" t="s">
        <v>83</v>
      </c>
      <c r="O147">
        <v>13</v>
      </c>
      <c r="P147" t="s">
        <v>641</v>
      </c>
      <c r="Q147">
        <v>318723491</v>
      </c>
      <c r="V147">
        <v>0</v>
      </c>
      <c r="W147">
        <v>-1</v>
      </c>
      <c r="X147">
        <v>0</v>
      </c>
      <c r="Y147">
        <v>0</v>
      </c>
      <c r="Z147">
        <v>4</v>
      </c>
      <c r="AA147">
        <v>3</v>
      </c>
      <c r="AB147">
        <v>6</v>
      </c>
    </row>
    <row r="148" spans="1:28" x14ac:dyDescent="0.35">
      <c r="A148" t="b">
        <v>1</v>
      </c>
      <c r="B148" t="b">
        <v>1</v>
      </c>
      <c r="C148">
        <v>13</v>
      </c>
      <c r="D148" t="s">
        <v>625</v>
      </c>
      <c r="E148" t="b">
        <v>1</v>
      </c>
      <c r="F148">
        <v>33</v>
      </c>
      <c r="G148" t="s">
        <v>262</v>
      </c>
      <c r="H148" t="s">
        <v>263</v>
      </c>
      <c r="I148">
        <v>2</v>
      </c>
      <c r="J148">
        <v>0</v>
      </c>
      <c r="K148">
        <v>2</v>
      </c>
      <c r="L148">
        <v>0.5</v>
      </c>
      <c r="M148" t="s">
        <v>84</v>
      </c>
      <c r="N148" t="s">
        <v>90</v>
      </c>
      <c r="O148">
        <v>13</v>
      </c>
      <c r="P148" t="s">
        <v>639</v>
      </c>
      <c r="Q148">
        <v>135283545</v>
      </c>
      <c r="V148">
        <v>0</v>
      </c>
      <c r="W148">
        <v>-1</v>
      </c>
      <c r="X148">
        <v>0</v>
      </c>
      <c r="Y148">
        <v>0</v>
      </c>
      <c r="Z148">
        <v>4</v>
      </c>
      <c r="AA148">
        <v>2</v>
      </c>
      <c r="AB148">
        <v>4</v>
      </c>
    </row>
    <row r="149" spans="1:28" x14ac:dyDescent="0.35">
      <c r="A149" t="b">
        <v>1</v>
      </c>
      <c r="B149" t="b">
        <v>1</v>
      </c>
      <c r="C149">
        <v>13</v>
      </c>
      <c r="D149" t="s">
        <v>625</v>
      </c>
      <c r="E149" t="b">
        <v>1</v>
      </c>
      <c r="F149">
        <v>58</v>
      </c>
      <c r="G149" t="s">
        <v>249</v>
      </c>
      <c r="H149" t="s">
        <v>205</v>
      </c>
      <c r="I149">
        <v>2</v>
      </c>
      <c r="J149">
        <v>0</v>
      </c>
      <c r="K149">
        <v>2</v>
      </c>
      <c r="L149">
        <v>0.5</v>
      </c>
      <c r="M149" t="s">
        <v>82</v>
      </c>
      <c r="N149" t="s">
        <v>90</v>
      </c>
      <c r="O149">
        <v>13</v>
      </c>
      <c r="P149" t="s">
        <v>639</v>
      </c>
      <c r="Q149">
        <v>711752027</v>
      </c>
      <c r="V149">
        <v>0</v>
      </c>
      <c r="W149">
        <v>0</v>
      </c>
      <c r="X149">
        <v>1</v>
      </c>
      <c r="Y149">
        <v>1</v>
      </c>
      <c r="Z149">
        <v>4</v>
      </c>
      <c r="AA149">
        <v>2</v>
      </c>
      <c r="AB149">
        <v>-2</v>
      </c>
    </row>
    <row r="150" spans="1:28" x14ac:dyDescent="0.35">
      <c r="A150" t="b">
        <v>1</v>
      </c>
      <c r="B150" t="b">
        <v>1</v>
      </c>
      <c r="C150">
        <v>13</v>
      </c>
      <c r="D150" t="s">
        <v>625</v>
      </c>
      <c r="E150" t="b">
        <v>1</v>
      </c>
      <c r="F150">
        <v>104</v>
      </c>
      <c r="G150" t="s">
        <v>275</v>
      </c>
      <c r="H150" t="s">
        <v>276</v>
      </c>
      <c r="I150">
        <v>1</v>
      </c>
      <c r="J150">
        <v>0</v>
      </c>
      <c r="K150">
        <v>1</v>
      </c>
      <c r="L150">
        <v>0.25</v>
      </c>
      <c r="M150" t="s">
        <v>84</v>
      </c>
      <c r="N150" t="s">
        <v>90</v>
      </c>
      <c r="O150">
        <v>13</v>
      </c>
      <c r="P150" t="s">
        <v>639</v>
      </c>
      <c r="Q150">
        <v>1000662694</v>
      </c>
      <c r="V150">
        <v>0</v>
      </c>
      <c r="W150">
        <v>0</v>
      </c>
      <c r="X150">
        <v>0</v>
      </c>
      <c r="Y150">
        <v>0</v>
      </c>
      <c r="Z150">
        <v>4</v>
      </c>
      <c r="AA150">
        <v>1</v>
      </c>
      <c r="AB150">
        <v>-6</v>
      </c>
    </row>
    <row r="151" spans="1:28" x14ac:dyDescent="0.35">
      <c r="A151" t="b">
        <v>1</v>
      </c>
      <c r="B151" t="b">
        <v>1</v>
      </c>
      <c r="C151">
        <v>13</v>
      </c>
      <c r="D151" t="s">
        <v>625</v>
      </c>
      <c r="E151" t="b">
        <v>1</v>
      </c>
      <c r="F151">
        <v>31</v>
      </c>
      <c r="G151" t="s">
        <v>168</v>
      </c>
      <c r="H151" t="s">
        <v>172</v>
      </c>
      <c r="I151">
        <v>1</v>
      </c>
      <c r="J151">
        <v>0</v>
      </c>
      <c r="K151">
        <v>1</v>
      </c>
      <c r="L151">
        <v>0.25</v>
      </c>
      <c r="M151" t="s">
        <v>84</v>
      </c>
      <c r="N151" t="s">
        <v>83</v>
      </c>
      <c r="O151">
        <v>13</v>
      </c>
      <c r="P151" t="s">
        <v>639</v>
      </c>
      <c r="Q151">
        <v>995866962</v>
      </c>
      <c r="V151">
        <v>0</v>
      </c>
      <c r="W151">
        <v>0</v>
      </c>
      <c r="X151">
        <v>1</v>
      </c>
      <c r="Y151">
        <v>1</v>
      </c>
      <c r="Z151">
        <v>4</v>
      </c>
      <c r="AA151">
        <v>1</v>
      </c>
      <c r="AB151">
        <v>-4</v>
      </c>
    </row>
    <row r="152" spans="1:28" x14ac:dyDescent="0.35">
      <c r="A152" t="b">
        <v>1</v>
      </c>
      <c r="B152" t="b">
        <v>1</v>
      </c>
      <c r="C152">
        <v>13</v>
      </c>
      <c r="D152" t="s">
        <v>625</v>
      </c>
      <c r="E152" t="b">
        <v>1</v>
      </c>
      <c r="F152">
        <v>41</v>
      </c>
      <c r="G152" t="s">
        <v>216</v>
      </c>
      <c r="H152" t="s">
        <v>379</v>
      </c>
      <c r="I152">
        <v>1</v>
      </c>
      <c r="J152">
        <v>0</v>
      </c>
      <c r="K152">
        <v>1</v>
      </c>
      <c r="L152">
        <v>0.25</v>
      </c>
      <c r="M152" t="s">
        <v>82</v>
      </c>
      <c r="N152" t="s">
        <v>90</v>
      </c>
      <c r="O152">
        <v>13</v>
      </c>
      <c r="P152" t="s">
        <v>640</v>
      </c>
      <c r="Q152">
        <v>1357062027</v>
      </c>
      <c r="V152">
        <v>0</v>
      </c>
      <c r="W152">
        <v>0</v>
      </c>
      <c r="X152">
        <v>1</v>
      </c>
      <c r="Y152">
        <v>1</v>
      </c>
      <c r="Z152">
        <v>4</v>
      </c>
      <c r="AA152">
        <v>1</v>
      </c>
      <c r="AB152">
        <v>-6</v>
      </c>
    </row>
    <row r="153" spans="1:28" x14ac:dyDescent="0.35">
      <c r="A153" t="b">
        <v>1</v>
      </c>
      <c r="B153" t="b">
        <v>1</v>
      </c>
      <c r="C153">
        <v>13</v>
      </c>
      <c r="D153" t="s">
        <v>625</v>
      </c>
      <c r="E153" t="b">
        <v>1</v>
      </c>
      <c r="F153">
        <v>141</v>
      </c>
      <c r="G153" t="s">
        <v>108</v>
      </c>
      <c r="H153" t="s">
        <v>109</v>
      </c>
      <c r="I153">
        <v>1</v>
      </c>
      <c r="J153">
        <v>0</v>
      </c>
      <c r="K153">
        <v>1</v>
      </c>
      <c r="L153">
        <v>0.25</v>
      </c>
      <c r="M153" t="s">
        <v>82</v>
      </c>
      <c r="N153" t="s">
        <v>90</v>
      </c>
      <c r="O153">
        <v>13</v>
      </c>
      <c r="P153" t="s">
        <v>639</v>
      </c>
      <c r="Q153">
        <v>1120209620</v>
      </c>
      <c r="V153">
        <v>0</v>
      </c>
      <c r="W153">
        <v>0</v>
      </c>
      <c r="X153">
        <v>1</v>
      </c>
      <c r="Y153">
        <v>1</v>
      </c>
      <c r="Z153">
        <v>4</v>
      </c>
      <c r="AA153">
        <v>1</v>
      </c>
      <c r="AB153">
        <v>-8</v>
      </c>
    </row>
    <row r="154" spans="1:28" x14ac:dyDescent="0.35">
      <c r="A154" t="b">
        <v>1</v>
      </c>
      <c r="B154" t="b">
        <v>1</v>
      </c>
      <c r="C154">
        <v>13</v>
      </c>
      <c r="D154" t="s">
        <v>625</v>
      </c>
      <c r="E154" t="b">
        <v>1</v>
      </c>
      <c r="F154">
        <v>132</v>
      </c>
      <c r="G154" t="s">
        <v>140</v>
      </c>
      <c r="H154" t="s">
        <v>141</v>
      </c>
      <c r="I154">
        <v>1</v>
      </c>
      <c r="J154">
        <v>0</v>
      </c>
      <c r="K154">
        <v>1</v>
      </c>
      <c r="L154">
        <v>0.25</v>
      </c>
      <c r="M154" t="s">
        <v>84</v>
      </c>
      <c r="N154" t="s">
        <v>83</v>
      </c>
      <c r="O154">
        <v>13</v>
      </c>
      <c r="P154" t="s">
        <v>640</v>
      </c>
      <c r="Q154">
        <v>1377250904</v>
      </c>
      <c r="V154">
        <v>0</v>
      </c>
      <c r="W154">
        <v>0</v>
      </c>
      <c r="X154">
        <v>1</v>
      </c>
      <c r="Y154">
        <v>1</v>
      </c>
      <c r="Z154">
        <v>4</v>
      </c>
      <c r="AA154">
        <v>1</v>
      </c>
      <c r="AB154">
        <v>-4</v>
      </c>
    </row>
    <row r="155" spans="1:28" x14ac:dyDescent="0.35">
      <c r="A155" t="b">
        <v>1</v>
      </c>
      <c r="B155" t="b">
        <v>1</v>
      </c>
      <c r="C155">
        <v>13</v>
      </c>
      <c r="D155" t="s">
        <v>625</v>
      </c>
      <c r="E155" t="b">
        <v>1</v>
      </c>
      <c r="F155">
        <v>272</v>
      </c>
      <c r="G155" t="s">
        <v>465</v>
      </c>
      <c r="H155" t="s">
        <v>434</v>
      </c>
      <c r="I155">
        <v>1</v>
      </c>
      <c r="J155">
        <v>0</v>
      </c>
      <c r="K155">
        <v>1</v>
      </c>
      <c r="L155">
        <v>0.25</v>
      </c>
      <c r="M155" t="s">
        <v>82</v>
      </c>
      <c r="N155" t="s">
        <v>83</v>
      </c>
      <c r="O155">
        <v>13</v>
      </c>
      <c r="P155" t="s">
        <v>640</v>
      </c>
      <c r="Q155">
        <v>1155901092</v>
      </c>
      <c r="V155">
        <v>0</v>
      </c>
      <c r="W155">
        <v>0</v>
      </c>
      <c r="X155">
        <v>1</v>
      </c>
      <c r="Y155">
        <v>1</v>
      </c>
      <c r="Z155">
        <v>4</v>
      </c>
      <c r="AA155">
        <v>1</v>
      </c>
      <c r="AB155">
        <v>-2</v>
      </c>
    </row>
    <row r="156" spans="1:28" x14ac:dyDescent="0.35">
      <c r="A156" t="b">
        <v>1</v>
      </c>
      <c r="B156" t="b">
        <v>1</v>
      </c>
      <c r="C156">
        <v>13</v>
      </c>
      <c r="D156" t="s">
        <v>625</v>
      </c>
      <c r="E156" t="b">
        <v>1</v>
      </c>
      <c r="F156">
        <v>276</v>
      </c>
      <c r="G156" t="s">
        <v>517</v>
      </c>
      <c r="H156" t="s">
        <v>518</v>
      </c>
      <c r="I156">
        <v>1</v>
      </c>
      <c r="J156">
        <v>0</v>
      </c>
      <c r="K156">
        <v>1</v>
      </c>
      <c r="L156">
        <v>0.25</v>
      </c>
      <c r="M156" t="s">
        <v>84</v>
      </c>
      <c r="N156" t="s">
        <v>83</v>
      </c>
      <c r="O156">
        <v>13</v>
      </c>
      <c r="P156" t="s">
        <v>639</v>
      </c>
      <c r="Q156">
        <v>1158120359</v>
      </c>
      <c r="V156">
        <v>0</v>
      </c>
      <c r="W156">
        <v>0</v>
      </c>
      <c r="X156">
        <v>1</v>
      </c>
      <c r="Y156">
        <v>1</v>
      </c>
      <c r="Z156">
        <v>4</v>
      </c>
      <c r="AA156">
        <v>1</v>
      </c>
      <c r="AB156">
        <v>-2</v>
      </c>
    </row>
    <row r="157" spans="1:28" x14ac:dyDescent="0.35">
      <c r="A157" t="b">
        <v>1</v>
      </c>
      <c r="B157" t="b">
        <v>1</v>
      </c>
      <c r="C157">
        <v>13</v>
      </c>
      <c r="D157" t="s">
        <v>625</v>
      </c>
      <c r="E157" t="b">
        <v>1</v>
      </c>
      <c r="F157">
        <v>278</v>
      </c>
      <c r="G157" t="s">
        <v>171</v>
      </c>
      <c r="H157" t="s">
        <v>172</v>
      </c>
      <c r="I157">
        <v>1</v>
      </c>
      <c r="J157">
        <v>0</v>
      </c>
      <c r="K157">
        <v>1</v>
      </c>
      <c r="L157">
        <v>0.25</v>
      </c>
      <c r="M157" t="s">
        <v>82</v>
      </c>
      <c r="N157" t="s">
        <v>83</v>
      </c>
      <c r="O157">
        <v>13</v>
      </c>
      <c r="P157" t="s">
        <v>639</v>
      </c>
      <c r="Q157">
        <v>272449944</v>
      </c>
      <c r="V157">
        <v>0</v>
      </c>
      <c r="W157">
        <v>0</v>
      </c>
      <c r="X157">
        <v>1</v>
      </c>
      <c r="Y157">
        <v>1</v>
      </c>
      <c r="Z157">
        <v>4</v>
      </c>
      <c r="AA157">
        <v>1</v>
      </c>
      <c r="AB157">
        <v>-8</v>
      </c>
    </row>
    <row r="158" spans="1:28" x14ac:dyDescent="0.35">
      <c r="A158" t="b">
        <v>1</v>
      </c>
      <c r="B158" t="b">
        <v>1</v>
      </c>
      <c r="C158">
        <v>13</v>
      </c>
      <c r="D158" t="s">
        <v>625</v>
      </c>
      <c r="E158" t="b">
        <v>1</v>
      </c>
      <c r="F158">
        <v>236</v>
      </c>
      <c r="G158" t="s">
        <v>219</v>
      </c>
      <c r="H158" t="s">
        <v>236</v>
      </c>
      <c r="I158">
        <v>0</v>
      </c>
      <c r="J158">
        <v>0</v>
      </c>
      <c r="K158">
        <v>0</v>
      </c>
      <c r="L158">
        <v>0</v>
      </c>
      <c r="M158" t="s">
        <v>84</v>
      </c>
      <c r="N158" t="s">
        <v>90</v>
      </c>
      <c r="O158">
        <v>13</v>
      </c>
      <c r="P158" t="s">
        <v>640</v>
      </c>
      <c r="Q158">
        <v>333304771</v>
      </c>
      <c r="V158">
        <v>0</v>
      </c>
      <c r="W158">
        <v>-1</v>
      </c>
      <c r="X158">
        <v>2</v>
      </c>
      <c r="Y158">
        <v>2</v>
      </c>
      <c r="Z158">
        <v>4</v>
      </c>
      <c r="AA158">
        <v>0</v>
      </c>
      <c r="AB158">
        <v>-10</v>
      </c>
    </row>
    <row r="159" spans="1:28" x14ac:dyDescent="0.35">
      <c r="A159" t="b">
        <v>1</v>
      </c>
      <c r="B159" t="b">
        <v>1</v>
      </c>
      <c r="C159">
        <v>13</v>
      </c>
      <c r="D159" t="s">
        <v>625</v>
      </c>
      <c r="E159" t="b">
        <v>1</v>
      </c>
      <c r="F159">
        <v>218</v>
      </c>
      <c r="G159" t="s">
        <v>368</v>
      </c>
      <c r="H159" t="s">
        <v>369</v>
      </c>
      <c r="I159">
        <v>0</v>
      </c>
      <c r="J159">
        <v>0</v>
      </c>
      <c r="K159">
        <v>0</v>
      </c>
      <c r="L159">
        <v>0</v>
      </c>
      <c r="M159" t="s">
        <v>82</v>
      </c>
      <c r="N159" t="s">
        <v>83</v>
      </c>
      <c r="O159">
        <v>13</v>
      </c>
      <c r="P159" t="s">
        <v>640</v>
      </c>
      <c r="Q159">
        <v>138286196</v>
      </c>
      <c r="V159">
        <v>0</v>
      </c>
      <c r="W159">
        <v>0</v>
      </c>
      <c r="X159">
        <v>0</v>
      </c>
      <c r="Y159">
        <v>0</v>
      </c>
      <c r="Z159">
        <v>4</v>
      </c>
      <c r="AA159">
        <v>0</v>
      </c>
      <c r="AB159">
        <v>-10</v>
      </c>
    </row>
    <row r="160" spans="1:28" x14ac:dyDescent="0.35">
      <c r="A160" t="b">
        <v>1</v>
      </c>
      <c r="B160" t="b">
        <v>1</v>
      </c>
      <c r="C160">
        <v>13</v>
      </c>
      <c r="D160" t="s">
        <v>625</v>
      </c>
      <c r="E160" t="b">
        <v>1</v>
      </c>
      <c r="F160">
        <v>212</v>
      </c>
      <c r="G160" t="s">
        <v>386</v>
      </c>
      <c r="H160" t="s">
        <v>387</v>
      </c>
      <c r="I160">
        <v>0</v>
      </c>
      <c r="J160">
        <v>0</v>
      </c>
      <c r="K160">
        <v>0</v>
      </c>
      <c r="L160">
        <v>0</v>
      </c>
      <c r="M160" t="s">
        <v>82</v>
      </c>
      <c r="N160" t="s">
        <v>90</v>
      </c>
      <c r="O160">
        <v>13</v>
      </c>
      <c r="P160" t="s">
        <v>639</v>
      </c>
      <c r="Q160">
        <v>1856270519</v>
      </c>
      <c r="V160">
        <v>0</v>
      </c>
      <c r="W160">
        <v>-1</v>
      </c>
      <c r="X160">
        <v>1</v>
      </c>
      <c r="Y160">
        <v>1</v>
      </c>
      <c r="Z160">
        <v>4</v>
      </c>
      <c r="AA160">
        <v>0</v>
      </c>
      <c r="AB160">
        <v>-10</v>
      </c>
    </row>
    <row r="161" spans="1:28" x14ac:dyDescent="0.35">
      <c r="A161" t="b">
        <v>1</v>
      </c>
      <c r="B161" t="b">
        <v>1</v>
      </c>
      <c r="C161">
        <v>13</v>
      </c>
      <c r="D161" t="s">
        <v>625</v>
      </c>
      <c r="E161" t="b">
        <v>1</v>
      </c>
      <c r="F161">
        <v>81</v>
      </c>
      <c r="G161" t="s">
        <v>258</v>
      </c>
      <c r="H161" t="s">
        <v>259</v>
      </c>
      <c r="I161">
        <v>0</v>
      </c>
      <c r="J161">
        <v>0</v>
      </c>
      <c r="K161">
        <v>0</v>
      </c>
      <c r="L161">
        <v>0</v>
      </c>
      <c r="M161" t="s">
        <v>82</v>
      </c>
      <c r="N161" t="s">
        <v>83</v>
      </c>
      <c r="O161">
        <v>13</v>
      </c>
      <c r="P161" t="s">
        <v>640</v>
      </c>
      <c r="Q161">
        <v>1167435611</v>
      </c>
      <c r="V161">
        <v>0</v>
      </c>
      <c r="W161">
        <v>0</v>
      </c>
      <c r="X161">
        <v>0</v>
      </c>
      <c r="Y161">
        <v>0</v>
      </c>
      <c r="Z161">
        <v>4</v>
      </c>
      <c r="AA161">
        <v>0</v>
      </c>
      <c r="AB161">
        <v>-10</v>
      </c>
    </row>
    <row r="162" spans="1:28" x14ac:dyDescent="0.35">
      <c r="A162" t="b">
        <v>1</v>
      </c>
      <c r="B162" t="b">
        <v>1</v>
      </c>
      <c r="C162">
        <v>13</v>
      </c>
      <c r="D162" t="s">
        <v>625</v>
      </c>
      <c r="E162" t="b">
        <v>1</v>
      </c>
      <c r="F162">
        <v>110</v>
      </c>
      <c r="G162" t="s">
        <v>301</v>
      </c>
      <c r="H162" t="s">
        <v>302</v>
      </c>
      <c r="I162">
        <v>0</v>
      </c>
      <c r="J162">
        <v>0</v>
      </c>
      <c r="K162">
        <v>0</v>
      </c>
      <c r="L162">
        <v>0</v>
      </c>
      <c r="M162" t="s">
        <v>84</v>
      </c>
      <c r="N162" t="s">
        <v>83</v>
      </c>
      <c r="O162">
        <v>13</v>
      </c>
      <c r="P162" t="s">
        <v>639</v>
      </c>
      <c r="Q162">
        <v>1320353756</v>
      </c>
      <c r="V162">
        <v>0</v>
      </c>
      <c r="W162">
        <v>0</v>
      </c>
      <c r="X162">
        <v>0</v>
      </c>
      <c r="Y162">
        <v>0</v>
      </c>
      <c r="Z162">
        <v>4</v>
      </c>
      <c r="AA162">
        <v>0</v>
      </c>
      <c r="AB162">
        <v>-10</v>
      </c>
    </row>
    <row r="163" spans="1:28" x14ac:dyDescent="0.35">
      <c r="A163" t="b">
        <v>1</v>
      </c>
      <c r="B163" t="b">
        <v>1</v>
      </c>
      <c r="C163">
        <v>11</v>
      </c>
      <c r="D163" t="s">
        <v>626</v>
      </c>
      <c r="E163" t="b">
        <v>1</v>
      </c>
      <c r="F163">
        <v>98</v>
      </c>
      <c r="G163" t="s">
        <v>269</v>
      </c>
      <c r="H163" t="s">
        <v>270</v>
      </c>
      <c r="I163">
        <v>2</v>
      </c>
      <c r="J163">
        <v>0</v>
      </c>
      <c r="K163">
        <v>2</v>
      </c>
      <c r="L163">
        <v>0.5</v>
      </c>
      <c r="M163" t="s">
        <v>84</v>
      </c>
      <c r="N163" t="s">
        <v>83</v>
      </c>
      <c r="O163">
        <v>11</v>
      </c>
      <c r="P163" t="s">
        <v>640</v>
      </c>
      <c r="Q163">
        <v>590900438</v>
      </c>
      <c r="V163">
        <v>0</v>
      </c>
      <c r="W163">
        <v>0</v>
      </c>
      <c r="X163">
        <v>1</v>
      </c>
      <c r="Y163">
        <v>1</v>
      </c>
      <c r="Z163">
        <v>4</v>
      </c>
      <c r="AA163">
        <v>2</v>
      </c>
      <c r="AB163">
        <v>-2</v>
      </c>
    </row>
    <row r="164" spans="1:28" x14ac:dyDescent="0.35">
      <c r="A164" t="b">
        <v>1</v>
      </c>
      <c r="B164" t="b">
        <v>1</v>
      </c>
      <c r="C164">
        <v>11</v>
      </c>
      <c r="D164" t="s">
        <v>626</v>
      </c>
      <c r="E164" t="b">
        <v>1</v>
      </c>
      <c r="F164">
        <v>269</v>
      </c>
      <c r="G164" t="s">
        <v>113</v>
      </c>
      <c r="H164" t="s">
        <v>89</v>
      </c>
      <c r="I164">
        <v>2</v>
      </c>
      <c r="J164">
        <v>0</v>
      </c>
      <c r="K164">
        <v>2</v>
      </c>
      <c r="L164">
        <v>0.5</v>
      </c>
      <c r="M164" t="s">
        <v>84</v>
      </c>
      <c r="N164" t="s">
        <v>83</v>
      </c>
      <c r="O164">
        <v>11</v>
      </c>
      <c r="P164" t="s">
        <v>640</v>
      </c>
      <c r="Q164">
        <v>1938393919</v>
      </c>
      <c r="V164">
        <v>0</v>
      </c>
      <c r="W164">
        <v>0</v>
      </c>
      <c r="X164">
        <v>2</v>
      </c>
      <c r="Y164">
        <v>2</v>
      </c>
      <c r="Z164">
        <v>4</v>
      </c>
      <c r="AA164">
        <v>2</v>
      </c>
      <c r="AB164">
        <v>0</v>
      </c>
    </row>
    <row r="165" spans="1:28" x14ac:dyDescent="0.35">
      <c r="A165" t="b">
        <v>1</v>
      </c>
      <c r="B165" t="b">
        <v>1</v>
      </c>
      <c r="C165">
        <v>11</v>
      </c>
      <c r="D165" t="s">
        <v>626</v>
      </c>
      <c r="E165" t="b">
        <v>1</v>
      </c>
      <c r="F165">
        <v>60</v>
      </c>
      <c r="G165" t="s">
        <v>175</v>
      </c>
      <c r="H165" t="s">
        <v>401</v>
      </c>
      <c r="I165">
        <v>2</v>
      </c>
      <c r="J165">
        <v>0</v>
      </c>
      <c r="K165">
        <v>2</v>
      </c>
      <c r="L165">
        <v>0.5</v>
      </c>
      <c r="M165" t="s">
        <v>84</v>
      </c>
      <c r="N165" t="s">
        <v>90</v>
      </c>
      <c r="O165">
        <v>11</v>
      </c>
      <c r="P165" t="s">
        <v>640</v>
      </c>
      <c r="Q165">
        <v>707338129</v>
      </c>
      <c r="V165">
        <v>0</v>
      </c>
      <c r="W165">
        <v>0</v>
      </c>
      <c r="X165">
        <v>1</v>
      </c>
      <c r="Y165">
        <v>1</v>
      </c>
      <c r="Z165">
        <v>4</v>
      </c>
      <c r="AA165">
        <v>2</v>
      </c>
      <c r="AB165">
        <v>0</v>
      </c>
    </row>
    <row r="166" spans="1:28" x14ac:dyDescent="0.35">
      <c r="A166" t="b">
        <v>1</v>
      </c>
      <c r="B166" t="b">
        <v>1</v>
      </c>
      <c r="C166">
        <v>11</v>
      </c>
      <c r="D166" t="s">
        <v>626</v>
      </c>
      <c r="E166" t="b">
        <v>1</v>
      </c>
      <c r="F166">
        <v>66</v>
      </c>
      <c r="G166" t="s">
        <v>160</v>
      </c>
      <c r="H166" t="s">
        <v>536</v>
      </c>
      <c r="I166">
        <v>2</v>
      </c>
      <c r="J166">
        <v>0</v>
      </c>
      <c r="K166">
        <v>2</v>
      </c>
      <c r="L166">
        <v>0.5</v>
      </c>
      <c r="M166" t="s">
        <v>84</v>
      </c>
      <c r="N166" t="s">
        <v>90</v>
      </c>
      <c r="O166">
        <v>11</v>
      </c>
      <c r="P166" t="s">
        <v>639</v>
      </c>
      <c r="Q166">
        <v>1781107855</v>
      </c>
      <c r="V166">
        <v>0</v>
      </c>
      <c r="W166">
        <v>0</v>
      </c>
      <c r="X166">
        <v>2</v>
      </c>
      <c r="Y166">
        <v>2</v>
      </c>
      <c r="Z166">
        <v>4</v>
      </c>
      <c r="AA166">
        <v>2</v>
      </c>
      <c r="AB166">
        <v>-2</v>
      </c>
    </row>
    <row r="167" spans="1:28" x14ac:dyDescent="0.35">
      <c r="A167" t="b">
        <v>1</v>
      </c>
      <c r="B167" t="b">
        <v>1</v>
      </c>
      <c r="C167">
        <v>11</v>
      </c>
      <c r="D167" t="s">
        <v>626</v>
      </c>
      <c r="E167" t="b">
        <v>1</v>
      </c>
      <c r="F167">
        <v>67</v>
      </c>
      <c r="G167" t="s">
        <v>473</v>
      </c>
      <c r="H167" t="s">
        <v>474</v>
      </c>
      <c r="I167">
        <v>1</v>
      </c>
      <c r="J167">
        <v>0</v>
      </c>
      <c r="K167">
        <v>1</v>
      </c>
      <c r="L167">
        <v>0.25</v>
      </c>
      <c r="M167" t="s">
        <v>84</v>
      </c>
      <c r="N167" t="s">
        <v>90</v>
      </c>
      <c r="O167">
        <v>11</v>
      </c>
      <c r="P167" t="s">
        <v>639</v>
      </c>
      <c r="Q167">
        <v>482862573</v>
      </c>
      <c r="V167">
        <v>0</v>
      </c>
      <c r="W167">
        <v>0</v>
      </c>
      <c r="X167">
        <v>0</v>
      </c>
      <c r="Y167">
        <v>0</v>
      </c>
      <c r="Z167">
        <v>4</v>
      </c>
      <c r="AA167">
        <v>1</v>
      </c>
      <c r="AB167">
        <v>-8</v>
      </c>
    </row>
    <row r="168" spans="1:28" x14ac:dyDescent="0.35">
      <c r="A168" t="b">
        <v>1</v>
      </c>
      <c r="B168" t="b">
        <v>1</v>
      </c>
      <c r="C168">
        <v>11</v>
      </c>
      <c r="D168" t="s">
        <v>626</v>
      </c>
      <c r="E168" t="b">
        <v>1</v>
      </c>
      <c r="F168">
        <v>36</v>
      </c>
      <c r="G168" t="s">
        <v>297</v>
      </c>
      <c r="H168" t="s">
        <v>298</v>
      </c>
      <c r="I168">
        <v>1</v>
      </c>
      <c r="J168">
        <v>0</v>
      </c>
      <c r="K168">
        <v>1</v>
      </c>
      <c r="L168">
        <v>0.25</v>
      </c>
      <c r="M168" t="s">
        <v>84</v>
      </c>
      <c r="N168" t="s">
        <v>83</v>
      </c>
      <c r="O168">
        <v>11</v>
      </c>
      <c r="P168" t="s">
        <v>640</v>
      </c>
      <c r="Q168">
        <v>207018998</v>
      </c>
      <c r="V168">
        <v>0</v>
      </c>
      <c r="W168">
        <v>0</v>
      </c>
      <c r="X168">
        <v>0</v>
      </c>
      <c r="Y168">
        <v>0</v>
      </c>
      <c r="Z168">
        <v>4</v>
      </c>
      <c r="AA168">
        <v>1</v>
      </c>
      <c r="AB168">
        <v>-8</v>
      </c>
    </row>
    <row r="169" spans="1:28" x14ac:dyDescent="0.35">
      <c r="A169" t="b">
        <v>1</v>
      </c>
      <c r="B169" t="b">
        <v>1</v>
      </c>
      <c r="C169">
        <v>11</v>
      </c>
      <c r="D169" t="s">
        <v>626</v>
      </c>
      <c r="E169" t="b">
        <v>1</v>
      </c>
      <c r="F169">
        <v>37</v>
      </c>
      <c r="G169" t="s">
        <v>477</v>
      </c>
      <c r="H169" t="s">
        <v>587</v>
      </c>
      <c r="I169">
        <v>1</v>
      </c>
      <c r="J169">
        <v>0</v>
      </c>
      <c r="K169">
        <v>1</v>
      </c>
      <c r="L169">
        <v>0.25</v>
      </c>
      <c r="M169" t="s">
        <v>84</v>
      </c>
      <c r="N169" t="s">
        <v>90</v>
      </c>
      <c r="O169">
        <v>11</v>
      </c>
      <c r="P169" t="s">
        <v>641</v>
      </c>
      <c r="Q169">
        <v>85859582</v>
      </c>
      <c r="V169">
        <v>0</v>
      </c>
      <c r="W169">
        <v>-1</v>
      </c>
      <c r="X169">
        <v>0</v>
      </c>
      <c r="Y169">
        <v>0</v>
      </c>
      <c r="Z169">
        <v>4</v>
      </c>
      <c r="AA169">
        <v>1</v>
      </c>
      <c r="AB169">
        <v>-6</v>
      </c>
    </row>
    <row r="170" spans="1:28" x14ac:dyDescent="0.35">
      <c r="A170" t="b">
        <v>1</v>
      </c>
      <c r="B170" t="b">
        <v>1</v>
      </c>
      <c r="C170">
        <v>11</v>
      </c>
      <c r="D170" t="s">
        <v>626</v>
      </c>
      <c r="E170" t="b">
        <v>1</v>
      </c>
      <c r="F170">
        <v>174</v>
      </c>
      <c r="G170" t="s">
        <v>128</v>
      </c>
      <c r="H170" t="s">
        <v>294</v>
      </c>
      <c r="I170">
        <v>0</v>
      </c>
      <c r="J170">
        <v>0</v>
      </c>
      <c r="K170">
        <v>0</v>
      </c>
      <c r="L170">
        <v>0</v>
      </c>
      <c r="M170" t="s">
        <v>84</v>
      </c>
      <c r="N170" t="s">
        <v>90</v>
      </c>
      <c r="O170">
        <v>11</v>
      </c>
      <c r="P170" t="s">
        <v>640</v>
      </c>
      <c r="Q170">
        <v>354722771</v>
      </c>
      <c r="V170">
        <v>0</v>
      </c>
      <c r="W170">
        <v>-1</v>
      </c>
      <c r="X170">
        <v>0</v>
      </c>
      <c r="Y170">
        <v>0</v>
      </c>
      <c r="Z170">
        <v>4</v>
      </c>
      <c r="AA170">
        <v>0</v>
      </c>
      <c r="AB170">
        <v>-10</v>
      </c>
    </row>
    <row r="171" spans="1:28" x14ac:dyDescent="0.35">
      <c r="A171" t="b">
        <v>1</v>
      </c>
      <c r="B171" t="b">
        <v>1</v>
      </c>
      <c r="C171">
        <v>11</v>
      </c>
      <c r="D171" t="s">
        <v>626</v>
      </c>
      <c r="E171" t="b">
        <v>1</v>
      </c>
      <c r="F171">
        <v>257</v>
      </c>
      <c r="G171" t="s">
        <v>556</v>
      </c>
      <c r="H171" t="s">
        <v>294</v>
      </c>
      <c r="I171">
        <v>0</v>
      </c>
      <c r="J171">
        <v>0</v>
      </c>
      <c r="K171">
        <v>0</v>
      </c>
      <c r="L171">
        <v>0</v>
      </c>
      <c r="M171" t="s">
        <v>84</v>
      </c>
      <c r="N171" t="s">
        <v>90</v>
      </c>
      <c r="O171">
        <v>11</v>
      </c>
      <c r="P171" t="s">
        <v>641</v>
      </c>
      <c r="Q171">
        <v>972889256</v>
      </c>
      <c r="V171">
        <v>0</v>
      </c>
      <c r="W171">
        <v>0</v>
      </c>
      <c r="X171">
        <v>0</v>
      </c>
      <c r="Y171">
        <v>0</v>
      </c>
      <c r="Z171">
        <v>4</v>
      </c>
      <c r="AA171">
        <v>0</v>
      </c>
      <c r="AB171">
        <v>-10</v>
      </c>
    </row>
    <row r="172" spans="1:28" x14ac:dyDescent="0.35">
      <c r="A172" t="b">
        <v>1</v>
      </c>
      <c r="B172" t="b">
        <v>1</v>
      </c>
      <c r="C172">
        <v>11</v>
      </c>
      <c r="D172" t="s">
        <v>626</v>
      </c>
      <c r="E172" t="b">
        <v>1</v>
      </c>
      <c r="F172">
        <v>275</v>
      </c>
      <c r="G172" t="s">
        <v>164</v>
      </c>
      <c r="H172" t="s">
        <v>165</v>
      </c>
      <c r="I172">
        <v>0</v>
      </c>
      <c r="J172">
        <v>0</v>
      </c>
      <c r="K172">
        <v>0</v>
      </c>
      <c r="L172">
        <v>0</v>
      </c>
      <c r="M172" t="s">
        <v>84</v>
      </c>
      <c r="N172" t="s">
        <v>83</v>
      </c>
      <c r="O172">
        <v>11</v>
      </c>
      <c r="P172" t="s">
        <v>639</v>
      </c>
      <c r="Q172">
        <v>1512694857</v>
      </c>
      <c r="V172">
        <v>0</v>
      </c>
      <c r="W172">
        <v>0</v>
      </c>
      <c r="X172">
        <v>0</v>
      </c>
      <c r="Y172">
        <v>0</v>
      </c>
      <c r="Z172">
        <v>4</v>
      </c>
      <c r="AA172">
        <v>0</v>
      </c>
      <c r="AB172">
        <v>-10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30997-F656-4FF4-BFA3-C04439630F81}">
  <sheetPr codeName="Sheet38">
    <tabColor theme="5" tint="0.59999389629810485"/>
  </sheetPr>
  <dimension ref="A1:P250"/>
  <sheetViews>
    <sheetView workbookViewId="0"/>
  </sheetViews>
  <sheetFormatPr defaultRowHeight="14.5" x14ac:dyDescent="0.35"/>
  <cols>
    <col min="1" max="1" width="19.26953125" bestFit="1" customWidth="1"/>
    <col min="2" max="2" width="13.1796875" bestFit="1" customWidth="1"/>
    <col min="3" max="3" width="15.54296875" bestFit="1" customWidth="1"/>
    <col min="4" max="4" width="14.7265625" bestFit="1" customWidth="1"/>
    <col min="5" max="5" width="17.81640625" bestFit="1" customWidth="1"/>
    <col min="6" max="6" width="18.7265625" bestFit="1" customWidth="1"/>
  </cols>
  <sheetData>
    <row r="1" spans="1:16" s="2" customFormat="1" ht="29" x14ac:dyDescent="0.35">
      <c r="A1" s="113" t="s">
        <v>787</v>
      </c>
      <c r="B1" s="113" t="s">
        <v>42</v>
      </c>
      <c r="C1" s="113" t="s">
        <v>655</v>
      </c>
      <c r="D1" s="113" t="s">
        <v>656</v>
      </c>
      <c r="E1" s="113" t="s">
        <v>788</v>
      </c>
      <c r="F1" s="113" t="s">
        <v>789</v>
      </c>
      <c r="H1" s="113" t="s">
        <v>42</v>
      </c>
      <c r="K1" s="113" t="s">
        <v>787</v>
      </c>
      <c r="L1" s="113" t="s">
        <v>42</v>
      </c>
      <c r="M1" s="113" t="s">
        <v>655</v>
      </c>
      <c r="N1" s="113" t="s">
        <v>656</v>
      </c>
      <c r="O1" s="113" t="s">
        <v>788</v>
      </c>
      <c r="P1" s="113" t="s">
        <v>789</v>
      </c>
    </row>
    <row r="2" spans="1:16" x14ac:dyDescent="0.35">
      <c r="A2" s="114" cm="1">
        <f t="array" ref="A2:A188">_xlfn.SEQUENCE(ROWS(zTippingResults[#All])-1)</f>
        <v>1</v>
      </c>
      <c r="B2" s="114" cm="1">
        <f t="array" ref="B2:B188">zTippingResults[TipperID]</f>
        <v>123</v>
      </c>
      <c r="C2" s="114" cm="1">
        <f t="array" ref="C2:C188">_xlfn.SEQUENCE(ROWS(zTippingResults[#All])-1,1,ThisRoundNum,0)</f>
        <v>0</v>
      </c>
      <c r="D2" s="114" cm="1">
        <f t="array" ref="D2:D250">_xlfn.XLOOKUP($B$2:$B$250,Results!$A:$A,Results!$L:$L,,0)</f>
        <v>1</v>
      </c>
      <c r="E2" s="114" cm="1">
        <f t="array" ref="E2:E250">_xlfn.XLOOKUP($B$2:$B$250,zTippingResults[TipperID],zTippingResults[TotalPoints],,0)</f>
        <v>4</v>
      </c>
      <c r="F2" s="114">
        <v>1</v>
      </c>
      <c r="H2" s="114">
        <f>zTippingResults[[#This Row],[TipperID]]</f>
        <v>123</v>
      </c>
      <c r="K2" s="114" cm="1">
        <f t="array" ref="K2:K188">_xlfn.SEQUENCE(ROWS(zTippingResultsPower[#All])-1)</f>
        <v>1</v>
      </c>
      <c r="L2" s="114" cm="1">
        <f t="array" ref="L2:L188">zTippingResultsPower[TipperID]</f>
        <v>123</v>
      </c>
      <c r="M2" s="114" cm="1">
        <f t="array" ref="M2:M188">_xlfn.SEQUENCE(ROWS(zTippingResultsPower[#All])-1,1,Options[[#This Row],[OptionValue]],0)</f>
        <v>0</v>
      </c>
    </row>
    <row r="3" spans="1:16" x14ac:dyDescent="0.35">
      <c r="A3" s="114">
        <v>2</v>
      </c>
      <c r="B3" s="114">
        <v>316</v>
      </c>
      <c r="C3" s="114">
        <v>0</v>
      </c>
      <c r="D3" s="114">
        <v>1</v>
      </c>
      <c r="E3" s="114">
        <v>4</v>
      </c>
      <c r="F3" s="114">
        <v>1</v>
      </c>
      <c r="H3" s="114">
        <f>zTippingResults[[#This Row],[TipperID]]</f>
        <v>316</v>
      </c>
      <c r="K3">
        <v>2</v>
      </c>
      <c r="L3">
        <v>103</v>
      </c>
      <c r="M3">
        <v>0</v>
      </c>
    </row>
    <row r="4" spans="1:16" x14ac:dyDescent="0.35">
      <c r="A4" s="114">
        <v>3</v>
      </c>
      <c r="B4" s="114">
        <v>97</v>
      </c>
      <c r="C4" s="114">
        <v>0</v>
      </c>
      <c r="D4" s="114">
        <v>1</v>
      </c>
      <c r="E4" s="114">
        <v>4</v>
      </c>
      <c r="F4" s="114">
        <v>1</v>
      </c>
      <c r="H4" s="114">
        <f>zTippingResults[[#This Row],[TipperID]]</f>
        <v>97</v>
      </c>
      <c r="K4">
        <v>3</v>
      </c>
      <c r="L4">
        <v>97</v>
      </c>
      <c r="M4">
        <v>0</v>
      </c>
    </row>
    <row r="5" spans="1:16" x14ac:dyDescent="0.35">
      <c r="A5" s="114">
        <v>4</v>
      </c>
      <c r="B5" s="114">
        <v>211</v>
      </c>
      <c r="C5" s="114">
        <v>0</v>
      </c>
      <c r="D5" s="114">
        <v>1</v>
      </c>
      <c r="E5" s="114">
        <v>4</v>
      </c>
      <c r="F5" s="114">
        <v>1</v>
      </c>
      <c r="H5" s="114">
        <f>zTippingResults[[#This Row],[TipperID]]</f>
        <v>211</v>
      </c>
      <c r="K5">
        <v>4</v>
      </c>
      <c r="L5">
        <v>211</v>
      </c>
      <c r="M5">
        <v>0</v>
      </c>
    </row>
    <row r="6" spans="1:16" x14ac:dyDescent="0.35">
      <c r="A6" s="114">
        <v>5</v>
      </c>
      <c r="B6" s="114">
        <v>103</v>
      </c>
      <c r="C6" s="114">
        <v>0</v>
      </c>
      <c r="D6" s="114">
        <v>1</v>
      </c>
      <c r="E6" s="114">
        <v>4</v>
      </c>
      <c r="F6" s="114">
        <v>1</v>
      </c>
      <c r="H6" s="114">
        <f>zTippingResults[[#This Row],[TipperID]]</f>
        <v>103</v>
      </c>
      <c r="K6">
        <v>5</v>
      </c>
      <c r="L6">
        <v>316</v>
      </c>
      <c r="M6">
        <v>0</v>
      </c>
    </row>
    <row r="7" spans="1:16" x14ac:dyDescent="0.35">
      <c r="A7" s="114">
        <v>6</v>
      </c>
      <c r="B7" s="114">
        <v>153</v>
      </c>
      <c r="C7" s="114">
        <v>0</v>
      </c>
      <c r="D7" s="114">
        <v>6</v>
      </c>
      <c r="E7" s="114">
        <v>3</v>
      </c>
      <c r="F7" s="114">
        <v>1</v>
      </c>
      <c r="H7" s="114">
        <f>zTippingResults[[#This Row],[TipperID]]</f>
        <v>153</v>
      </c>
      <c r="K7">
        <v>6</v>
      </c>
      <c r="L7">
        <v>52</v>
      </c>
      <c r="M7">
        <v>0</v>
      </c>
    </row>
    <row r="8" spans="1:16" x14ac:dyDescent="0.35">
      <c r="A8" s="114">
        <v>7</v>
      </c>
      <c r="B8" s="114">
        <v>227</v>
      </c>
      <c r="C8" s="114">
        <v>0</v>
      </c>
      <c r="D8" s="114">
        <v>6</v>
      </c>
      <c r="E8" s="114">
        <v>3</v>
      </c>
      <c r="F8" s="114">
        <v>1</v>
      </c>
      <c r="H8" s="114">
        <f>zTippingResults[[#This Row],[TipperID]]</f>
        <v>227</v>
      </c>
      <c r="K8">
        <v>7</v>
      </c>
      <c r="L8">
        <v>170</v>
      </c>
      <c r="M8">
        <v>0</v>
      </c>
    </row>
    <row r="9" spans="1:16" x14ac:dyDescent="0.35">
      <c r="A9" s="114">
        <v>8</v>
      </c>
      <c r="B9" s="114">
        <v>17</v>
      </c>
      <c r="C9" s="114">
        <v>0</v>
      </c>
      <c r="D9" s="114">
        <v>6</v>
      </c>
      <c r="E9" s="114">
        <v>3</v>
      </c>
      <c r="F9" s="114">
        <v>1</v>
      </c>
      <c r="H9" s="114">
        <f>zTippingResults[[#This Row],[TipperID]]</f>
        <v>17</v>
      </c>
      <c r="K9">
        <v>8</v>
      </c>
      <c r="L9">
        <v>171</v>
      </c>
      <c r="M9">
        <v>0</v>
      </c>
    </row>
    <row r="10" spans="1:16" x14ac:dyDescent="0.35">
      <c r="A10" s="114">
        <v>9</v>
      </c>
      <c r="B10" s="114">
        <v>311</v>
      </c>
      <c r="C10" s="114">
        <v>0</v>
      </c>
      <c r="D10" s="114">
        <v>6</v>
      </c>
      <c r="E10" s="114">
        <v>3</v>
      </c>
      <c r="F10" s="114">
        <v>1</v>
      </c>
      <c r="H10" s="114">
        <f>zTippingResults[[#This Row],[TipperID]]</f>
        <v>311</v>
      </c>
      <c r="K10">
        <v>9</v>
      </c>
      <c r="L10">
        <v>223</v>
      </c>
      <c r="M10">
        <v>0</v>
      </c>
    </row>
    <row r="11" spans="1:16" x14ac:dyDescent="0.35">
      <c r="A11" s="114">
        <v>10</v>
      </c>
      <c r="B11" s="114">
        <v>147</v>
      </c>
      <c r="C11" s="114">
        <v>0</v>
      </c>
      <c r="D11" s="114">
        <v>6</v>
      </c>
      <c r="E11" s="114">
        <v>3</v>
      </c>
      <c r="F11" s="114">
        <v>1</v>
      </c>
      <c r="H11" s="114">
        <f>zTippingResults[[#This Row],[TipperID]]</f>
        <v>147</v>
      </c>
      <c r="K11">
        <v>10</v>
      </c>
      <c r="L11">
        <v>93</v>
      </c>
      <c r="M11">
        <v>0</v>
      </c>
    </row>
    <row r="12" spans="1:16" x14ac:dyDescent="0.35">
      <c r="A12" s="114">
        <v>11</v>
      </c>
      <c r="B12" s="114">
        <v>309</v>
      </c>
      <c r="C12" s="114">
        <v>0</v>
      </c>
      <c r="D12" s="114">
        <v>6</v>
      </c>
      <c r="E12" s="114">
        <v>3</v>
      </c>
      <c r="F12" s="114">
        <v>1</v>
      </c>
      <c r="H12" s="114">
        <f>zTippingResults[[#This Row],[TipperID]]</f>
        <v>309</v>
      </c>
      <c r="K12">
        <v>11</v>
      </c>
      <c r="L12">
        <v>224</v>
      </c>
      <c r="M12">
        <v>0</v>
      </c>
    </row>
    <row r="13" spans="1:16" x14ac:dyDescent="0.35">
      <c r="A13" s="114">
        <v>12</v>
      </c>
      <c r="B13" s="114">
        <v>171</v>
      </c>
      <c r="C13" s="114">
        <v>0</v>
      </c>
      <c r="D13" s="114">
        <v>6</v>
      </c>
      <c r="E13" s="114">
        <v>3</v>
      </c>
      <c r="F13" s="114">
        <v>1</v>
      </c>
      <c r="H13" s="114">
        <f>zTippingResults[[#This Row],[TipperID]]</f>
        <v>171</v>
      </c>
      <c r="K13">
        <v>12</v>
      </c>
      <c r="L13">
        <v>39</v>
      </c>
      <c r="M13">
        <v>0</v>
      </c>
    </row>
    <row r="14" spans="1:16" x14ac:dyDescent="0.35">
      <c r="A14" s="114">
        <v>13</v>
      </c>
      <c r="B14" s="114">
        <v>154</v>
      </c>
      <c r="C14" s="114">
        <v>0</v>
      </c>
      <c r="D14" s="114">
        <v>6</v>
      </c>
      <c r="E14" s="114">
        <v>3</v>
      </c>
      <c r="F14" s="114">
        <v>1</v>
      </c>
      <c r="H14" s="114">
        <f>zTippingResults[[#This Row],[TipperID]]</f>
        <v>154</v>
      </c>
      <c r="K14">
        <v>13</v>
      </c>
      <c r="L14">
        <v>311</v>
      </c>
      <c r="M14">
        <v>0</v>
      </c>
    </row>
    <row r="15" spans="1:16" x14ac:dyDescent="0.35">
      <c r="A15" s="114">
        <v>14</v>
      </c>
      <c r="B15" s="114">
        <v>39</v>
      </c>
      <c r="C15" s="114">
        <v>0</v>
      </c>
      <c r="D15" s="114">
        <v>6</v>
      </c>
      <c r="E15" s="114">
        <v>3</v>
      </c>
      <c r="F15" s="114">
        <v>1</v>
      </c>
      <c r="H15" s="114">
        <f>zTippingResults[[#This Row],[TipperID]]</f>
        <v>39</v>
      </c>
      <c r="K15">
        <v>14</v>
      </c>
      <c r="L15">
        <v>124</v>
      </c>
      <c r="M15">
        <v>0</v>
      </c>
    </row>
    <row r="16" spans="1:16" x14ac:dyDescent="0.35">
      <c r="A16" s="114">
        <v>15</v>
      </c>
      <c r="B16" s="114">
        <v>270</v>
      </c>
      <c r="C16" s="114">
        <v>0</v>
      </c>
      <c r="D16" s="114">
        <v>6</v>
      </c>
      <c r="E16" s="114">
        <v>3</v>
      </c>
      <c r="F16" s="114">
        <v>1</v>
      </c>
      <c r="H16" s="114">
        <f>zTippingResults[[#This Row],[TipperID]]</f>
        <v>270</v>
      </c>
      <c r="K16">
        <v>15</v>
      </c>
      <c r="L16">
        <v>147</v>
      </c>
      <c r="M16">
        <v>0</v>
      </c>
    </row>
    <row r="17" spans="1:13" x14ac:dyDescent="0.35">
      <c r="A17" s="114">
        <v>16</v>
      </c>
      <c r="B17" s="114">
        <v>93</v>
      </c>
      <c r="C17" s="114">
        <v>0</v>
      </c>
      <c r="D17" s="114">
        <v>6</v>
      </c>
      <c r="E17" s="114">
        <v>3</v>
      </c>
      <c r="F17" s="114">
        <v>1</v>
      </c>
      <c r="H17" s="114">
        <f>zTippingResults[[#This Row],[TipperID]]</f>
        <v>93</v>
      </c>
      <c r="K17">
        <v>16</v>
      </c>
      <c r="L17">
        <v>252</v>
      </c>
      <c r="M17">
        <v>0</v>
      </c>
    </row>
    <row r="18" spans="1:13" x14ac:dyDescent="0.35">
      <c r="A18" s="114">
        <v>17</v>
      </c>
      <c r="B18" s="114">
        <v>28</v>
      </c>
      <c r="C18" s="114">
        <v>0</v>
      </c>
      <c r="D18" s="114">
        <v>6</v>
      </c>
      <c r="E18" s="114">
        <v>3</v>
      </c>
      <c r="F18" s="114">
        <v>1</v>
      </c>
      <c r="H18" s="114">
        <f>zTippingResults[[#This Row],[TipperID]]</f>
        <v>28</v>
      </c>
      <c r="K18">
        <v>17</v>
      </c>
      <c r="L18">
        <v>309</v>
      </c>
      <c r="M18">
        <v>0</v>
      </c>
    </row>
    <row r="19" spans="1:13" x14ac:dyDescent="0.35">
      <c r="A19" s="114">
        <v>18</v>
      </c>
      <c r="B19" s="114">
        <v>223</v>
      </c>
      <c r="C19" s="114">
        <v>0</v>
      </c>
      <c r="D19" s="114">
        <v>6</v>
      </c>
      <c r="E19" s="114">
        <v>3</v>
      </c>
      <c r="F19" s="114">
        <v>1</v>
      </c>
      <c r="H19" s="114">
        <f>zTippingResults[[#This Row],[TipperID]]</f>
        <v>223</v>
      </c>
      <c r="K19">
        <v>18</v>
      </c>
      <c r="L19">
        <v>28</v>
      </c>
      <c r="M19">
        <v>0</v>
      </c>
    </row>
    <row r="20" spans="1:13" x14ac:dyDescent="0.35">
      <c r="A20" s="114">
        <v>19</v>
      </c>
      <c r="B20" s="114">
        <v>52</v>
      </c>
      <c r="C20" s="114">
        <v>0</v>
      </c>
      <c r="D20" s="114">
        <v>6</v>
      </c>
      <c r="E20" s="114">
        <v>3</v>
      </c>
      <c r="F20" s="114">
        <v>1</v>
      </c>
      <c r="H20" s="114">
        <f>zTippingResults[[#This Row],[TipperID]]</f>
        <v>52</v>
      </c>
      <c r="K20">
        <v>19</v>
      </c>
      <c r="L20">
        <v>56</v>
      </c>
      <c r="M20">
        <v>0</v>
      </c>
    </row>
    <row r="21" spans="1:13" x14ac:dyDescent="0.35">
      <c r="A21" s="114">
        <v>20</v>
      </c>
      <c r="B21" s="114">
        <v>298</v>
      </c>
      <c r="C21" s="114">
        <v>0</v>
      </c>
      <c r="D21" s="114">
        <v>6</v>
      </c>
      <c r="E21" s="114">
        <v>3</v>
      </c>
      <c r="F21" s="114">
        <v>1</v>
      </c>
      <c r="H21" s="114">
        <f>zTippingResults[[#This Row],[TipperID]]</f>
        <v>298</v>
      </c>
      <c r="K21">
        <v>20</v>
      </c>
      <c r="L21">
        <v>59</v>
      </c>
      <c r="M21">
        <v>0</v>
      </c>
    </row>
    <row r="22" spans="1:13" x14ac:dyDescent="0.35">
      <c r="A22" s="114">
        <v>21</v>
      </c>
      <c r="B22" s="114">
        <v>252</v>
      </c>
      <c r="C22" s="114">
        <v>0</v>
      </c>
      <c r="D22" s="114">
        <v>6</v>
      </c>
      <c r="E22" s="114">
        <v>3</v>
      </c>
      <c r="F22" s="114">
        <v>1</v>
      </c>
      <c r="H22" s="114">
        <f>zTippingResults[[#This Row],[TipperID]]</f>
        <v>252</v>
      </c>
      <c r="K22">
        <v>21</v>
      </c>
      <c r="L22">
        <v>33</v>
      </c>
      <c r="M22">
        <v>0</v>
      </c>
    </row>
    <row r="23" spans="1:13" x14ac:dyDescent="0.35">
      <c r="A23" s="114">
        <v>22</v>
      </c>
      <c r="B23" s="114">
        <v>78</v>
      </c>
      <c r="C23" s="114">
        <v>0</v>
      </c>
      <c r="D23" s="114">
        <v>6</v>
      </c>
      <c r="E23" s="114">
        <v>3</v>
      </c>
      <c r="F23" s="114">
        <v>1</v>
      </c>
      <c r="H23" s="114">
        <f>zTippingResults[[#This Row],[TipperID]]</f>
        <v>78</v>
      </c>
      <c r="K23">
        <v>22</v>
      </c>
      <c r="L23">
        <v>292</v>
      </c>
      <c r="M23">
        <v>0</v>
      </c>
    </row>
    <row r="24" spans="1:13" x14ac:dyDescent="0.35">
      <c r="A24" s="114">
        <v>23</v>
      </c>
      <c r="B24" s="114">
        <v>34</v>
      </c>
      <c r="C24" s="114">
        <v>0</v>
      </c>
      <c r="D24" s="114">
        <v>6</v>
      </c>
      <c r="E24" s="114">
        <v>3</v>
      </c>
      <c r="F24" s="114">
        <v>1</v>
      </c>
      <c r="H24" s="114">
        <f>zTippingResults[[#This Row],[TipperID]]</f>
        <v>34</v>
      </c>
      <c r="K24">
        <v>23</v>
      </c>
      <c r="L24">
        <v>256</v>
      </c>
      <c r="M24">
        <v>0</v>
      </c>
    </row>
    <row r="25" spans="1:13" x14ac:dyDescent="0.35">
      <c r="A25" s="114">
        <v>24</v>
      </c>
      <c r="B25" s="114">
        <v>124</v>
      </c>
      <c r="C25" s="114">
        <v>0</v>
      </c>
      <c r="D25" s="114">
        <v>6</v>
      </c>
      <c r="E25" s="114">
        <v>3</v>
      </c>
      <c r="F25" s="114">
        <v>1</v>
      </c>
      <c r="H25" s="114">
        <f>zTippingResults[[#This Row],[TipperID]]</f>
        <v>124</v>
      </c>
      <c r="K25">
        <v>24</v>
      </c>
      <c r="L25">
        <v>27</v>
      </c>
      <c r="M25">
        <v>0</v>
      </c>
    </row>
    <row r="26" spans="1:13" x14ac:dyDescent="0.35">
      <c r="A26" s="114">
        <v>25</v>
      </c>
      <c r="B26" s="114">
        <v>230</v>
      </c>
      <c r="C26" s="114">
        <v>0</v>
      </c>
      <c r="D26" s="114">
        <v>6</v>
      </c>
      <c r="E26" s="114">
        <v>3</v>
      </c>
      <c r="F26" s="114">
        <v>1</v>
      </c>
      <c r="H26" s="114">
        <f>zTippingResults[[#This Row],[TipperID]]</f>
        <v>230</v>
      </c>
      <c r="K26">
        <v>25</v>
      </c>
      <c r="L26">
        <v>235</v>
      </c>
      <c r="M26">
        <v>0</v>
      </c>
    </row>
    <row r="27" spans="1:13" x14ac:dyDescent="0.35">
      <c r="A27" s="114">
        <v>26</v>
      </c>
      <c r="B27" s="114">
        <v>170</v>
      </c>
      <c r="C27" s="114">
        <v>0</v>
      </c>
      <c r="D27" s="114">
        <v>6</v>
      </c>
      <c r="E27" s="114">
        <v>3</v>
      </c>
      <c r="F27" s="114">
        <v>1</v>
      </c>
      <c r="H27" s="114">
        <f>zTippingResults[[#This Row],[TipperID]]</f>
        <v>170</v>
      </c>
      <c r="K27">
        <v>26</v>
      </c>
      <c r="L27">
        <v>48</v>
      </c>
      <c r="M27">
        <v>0</v>
      </c>
    </row>
    <row r="28" spans="1:13" x14ac:dyDescent="0.35">
      <c r="A28" s="114">
        <v>27</v>
      </c>
      <c r="B28" s="114">
        <v>56</v>
      </c>
      <c r="C28" s="114">
        <v>0</v>
      </c>
      <c r="D28" s="114">
        <v>6</v>
      </c>
      <c r="E28" s="114">
        <v>3</v>
      </c>
      <c r="F28" s="114">
        <v>1</v>
      </c>
      <c r="H28" s="114">
        <f>zTippingResults[[#This Row],[TipperID]]</f>
        <v>56</v>
      </c>
      <c r="K28">
        <v>27</v>
      </c>
      <c r="L28">
        <v>199</v>
      </c>
      <c r="M28">
        <v>0</v>
      </c>
    </row>
    <row r="29" spans="1:13" x14ac:dyDescent="0.35">
      <c r="A29" s="114">
        <v>28</v>
      </c>
      <c r="B29" s="114">
        <v>224</v>
      </c>
      <c r="C29" s="114">
        <v>0</v>
      </c>
      <c r="D29" s="114">
        <v>6</v>
      </c>
      <c r="E29" s="114">
        <v>3</v>
      </c>
      <c r="F29" s="114">
        <v>1</v>
      </c>
      <c r="H29" s="114">
        <f>zTippingResults[[#This Row],[TipperID]]</f>
        <v>224</v>
      </c>
      <c r="K29">
        <v>28</v>
      </c>
      <c r="L29">
        <v>285</v>
      </c>
      <c r="M29">
        <v>0</v>
      </c>
    </row>
    <row r="30" spans="1:13" x14ac:dyDescent="0.35">
      <c r="A30" s="114">
        <v>29</v>
      </c>
      <c r="B30" s="114">
        <v>318</v>
      </c>
      <c r="C30" s="114">
        <v>0</v>
      </c>
      <c r="D30" s="114">
        <v>6</v>
      </c>
      <c r="E30" s="114">
        <v>3</v>
      </c>
      <c r="F30" s="114">
        <v>1</v>
      </c>
      <c r="H30" s="114">
        <f>zTippingResults[[#This Row],[TipperID]]</f>
        <v>318</v>
      </c>
      <c r="K30">
        <v>29</v>
      </c>
      <c r="L30">
        <v>69</v>
      </c>
      <c r="M30">
        <v>0</v>
      </c>
    </row>
    <row r="31" spans="1:13" x14ac:dyDescent="0.35">
      <c r="A31" s="114">
        <v>30</v>
      </c>
      <c r="B31" s="114">
        <v>7</v>
      </c>
      <c r="C31" s="114">
        <v>0</v>
      </c>
      <c r="D31" s="114">
        <v>6</v>
      </c>
      <c r="E31" s="114">
        <v>3</v>
      </c>
      <c r="F31" s="114">
        <v>1</v>
      </c>
      <c r="H31" s="114">
        <f>zTippingResults[[#This Row],[TipperID]]</f>
        <v>7</v>
      </c>
      <c r="K31">
        <v>30</v>
      </c>
      <c r="L31">
        <v>297</v>
      </c>
      <c r="M31">
        <v>0</v>
      </c>
    </row>
    <row r="32" spans="1:13" x14ac:dyDescent="0.35">
      <c r="A32" s="114">
        <v>31</v>
      </c>
      <c r="B32" s="114">
        <v>246</v>
      </c>
      <c r="C32" s="114">
        <v>0</v>
      </c>
      <c r="D32" s="114">
        <v>31</v>
      </c>
      <c r="E32" s="114">
        <v>2</v>
      </c>
      <c r="F32" s="114">
        <v>1</v>
      </c>
      <c r="H32" s="114">
        <f>zTippingResults[[#This Row],[TipperID]]</f>
        <v>246</v>
      </c>
      <c r="K32">
        <v>31</v>
      </c>
      <c r="L32">
        <v>100</v>
      </c>
      <c r="M32">
        <v>0</v>
      </c>
    </row>
    <row r="33" spans="1:13" x14ac:dyDescent="0.35">
      <c r="A33" s="114">
        <v>32</v>
      </c>
      <c r="B33" s="114">
        <v>45</v>
      </c>
      <c r="C33" s="114">
        <v>0</v>
      </c>
      <c r="D33" s="114">
        <v>31</v>
      </c>
      <c r="E33" s="114">
        <v>2</v>
      </c>
      <c r="F33" s="114">
        <v>1</v>
      </c>
      <c r="H33" s="114">
        <f>zTippingResults[[#This Row],[TipperID]]</f>
        <v>45</v>
      </c>
      <c r="K33">
        <v>32</v>
      </c>
      <c r="L33">
        <v>144</v>
      </c>
      <c r="M33">
        <v>0</v>
      </c>
    </row>
    <row r="34" spans="1:13" x14ac:dyDescent="0.35">
      <c r="A34" s="114">
        <v>33</v>
      </c>
      <c r="B34" s="114">
        <v>290</v>
      </c>
      <c r="C34" s="114">
        <v>0</v>
      </c>
      <c r="D34" s="114">
        <v>31</v>
      </c>
      <c r="E34" s="114">
        <v>2</v>
      </c>
      <c r="F34" s="114">
        <v>1</v>
      </c>
      <c r="H34" s="114">
        <f>zTippingResults[[#This Row],[TipperID]]</f>
        <v>290</v>
      </c>
      <c r="K34">
        <v>33</v>
      </c>
      <c r="L34">
        <v>239</v>
      </c>
      <c r="M34">
        <v>0</v>
      </c>
    </row>
    <row r="35" spans="1:13" x14ac:dyDescent="0.35">
      <c r="A35" s="114">
        <v>34</v>
      </c>
      <c r="B35" s="114">
        <v>256</v>
      </c>
      <c r="C35" s="114">
        <v>0</v>
      </c>
      <c r="D35" s="114">
        <v>31</v>
      </c>
      <c r="E35" s="114">
        <v>2</v>
      </c>
      <c r="F35" s="114">
        <v>1</v>
      </c>
      <c r="H35" s="114">
        <f>zTippingResults[[#This Row],[TipperID]]</f>
        <v>256</v>
      </c>
      <c r="K35">
        <v>34</v>
      </c>
      <c r="L35">
        <v>287</v>
      </c>
      <c r="M35">
        <v>0</v>
      </c>
    </row>
    <row r="36" spans="1:13" x14ac:dyDescent="0.35">
      <c r="A36" s="114">
        <v>35</v>
      </c>
      <c r="B36" s="114">
        <v>33</v>
      </c>
      <c r="C36" s="114">
        <v>0</v>
      </c>
      <c r="D36" s="114">
        <v>31</v>
      </c>
      <c r="E36" s="114">
        <v>2</v>
      </c>
      <c r="F36" s="114">
        <v>1</v>
      </c>
      <c r="H36" s="114">
        <f>zTippingResults[[#This Row],[TipperID]]</f>
        <v>33</v>
      </c>
      <c r="K36">
        <v>35</v>
      </c>
      <c r="L36">
        <v>202</v>
      </c>
      <c r="M36">
        <v>0</v>
      </c>
    </row>
    <row r="37" spans="1:13" x14ac:dyDescent="0.35">
      <c r="A37" s="114">
        <v>36</v>
      </c>
      <c r="B37" s="114">
        <v>89</v>
      </c>
      <c r="C37" s="114">
        <v>0</v>
      </c>
      <c r="D37" s="114">
        <v>31</v>
      </c>
      <c r="E37" s="114">
        <v>2</v>
      </c>
      <c r="F37" s="114">
        <v>1</v>
      </c>
      <c r="H37" s="114">
        <f>zTippingResults[[#This Row],[TipperID]]</f>
        <v>89</v>
      </c>
      <c r="K37">
        <v>36</v>
      </c>
      <c r="L37">
        <v>15</v>
      </c>
      <c r="M37">
        <v>0</v>
      </c>
    </row>
    <row r="38" spans="1:13" x14ac:dyDescent="0.35">
      <c r="A38" s="114">
        <v>37</v>
      </c>
      <c r="B38" s="114">
        <v>114</v>
      </c>
      <c r="C38" s="114">
        <v>0</v>
      </c>
      <c r="D38" s="114">
        <v>31</v>
      </c>
      <c r="E38" s="114">
        <v>2</v>
      </c>
      <c r="F38" s="114">
        <v>1</v>
      </c>
      <c r="H38" s="114">
        <f>zTippingResults[[#This Row],[TipperID]]</f>
        <v>114</v>
      </c>
      <c r="K38">
        <v>37</v>
      </c>
      <c r="L38">
        <v>45</v>
      </c>
      <c r="M38">
        <v>0</v>
      </c>
    </row>
    <row r="39" spans="1:13" x14ac:dyDescent="0.35">
      <c r="A39" s="114">
        <v>38</v>
      </c>
      <c r="B39" s="114">
        <v>116</v>
      </c>
      <c r="C39" s="114">
        <v>0</v>
      </c>
      <c r="D39" s="114">
        <v>31</v>
      </c>
      <c r="E39" s="114">
        <v>2</v>
      </c>
      <c r="F39" s="114">
        <v>1</v>
      </c>
      <c r="H39" s="114">
        <f>zTippingResults[[#This Row],[TipperID]]</f>
        <v>116</v>
      </c>
      <c r="K39">
        <v>38</v>
      </c>
      <c r="L39">
        <v>153</v>
      </c>
      <c r="M39">
        <v>0</v>
      </c>
    </row>
    <row r="40" spans="1:13" x14ac:dyDescent="0.35">
      <c r="A40" s="114">
        <v>39</v>
      </c>
      <c r="B40" s="114">
        <v>100</v>
      </c>
      <c r="C40" s="114">
        <v>0</v>
      </c>
      <c r="D40" s="114">
        <v>31</v>
      </c>
      <c r="E40" s="114">
        <v>2</v>
      </c>
      <c r="F40" s="114">
        <v>1</v>
      </c>
      <c r="H40" s="114">
        <f>zTippingResults[[#This Row],[TipperID]]</f>
        <v>100</v>
      </c>
      <c r="K40">
        <v>39</v>
      </c>
      <c r="L40">
        <v>34</v>
      </c>
      <c r="M40">
        <v>0</v>
      </c>
    </row>
    <row r="41" spans="1:13" x14ac:dyDescent="0.35">
      <c r="A41" s="114">
        <v>40</v>
      </c>
      <c r="B41" s="114">
        <v>75</v>
      </c>
      <c r="C41" s="114">
        <v>0</v>
      </c>
      <c r="D41" s="114">
        <v>31</v>
      </c>
      <c r="E41" s="114">
        <v>2</v>
      </c>
      <c r="F41" s="114">
        <v>1</v>
      </c>
      <c r="H41" s="114">
        <f>zTippingResults[[#This Row],[TipperID]]</f>
        <v>75</v>
      </c>
      <c r="K41">
        <v>40</v>
      </c>
      <c r="L41">
        <v>230</v>
      </c>
      <c r="M41">
        <v>0</v>
      </c>
    </row>
    <row r="42" spans="1:13" x14ac:dyDescent="0.35">
      <c r="A42" s="114">
        <v>41</v>
      </c>
      <c r="B42" s="114">
        <v>106</v>
      </c>
      <c r="C42" s="114">
        <v>0</v>
      </c>
      <c r="D42" s="114">
        <v>31</v>
      </c>
      <c r="E42" s="114">
        <v>2</v>
      </c>
      <c r="F42" s="114">
        <v>1</v>
      </c>
      <c r="H42" s="114">
        <f>zTippingResults[[#This Row],[TipperID]]</f>
        <v>106</v>
      </c>
      <c r="K42">
        <v>41</v>
      </c>
      <c r="L42">
        <v>227</v>
      </c>
      <c r="M42">
        <v>0</v>
      </c>
    </row>
    <row r="43" spans="1:13" x14ac:dyDescent="0.35">
      <c r="A43" s="114">
        <v>42</v>
      </c>
      <c r="B43" s="114">
        <v>192</v>
      </c>
      <c r="C43" s="114">
        <v>0</v>
      </c>
      <c r="D43" s="114">
        <v>31</v>
      </c>
      <c r="E43" s="114">
        <v>2</v>
      </c>
      <c r="F43" s="114">
        <v>1</v>
      </c>
      <c r="H43" s="114">
        <f>zTippingResults[[#This Row],[TipperID]]</f>
        <v>192</v>
      </c>
      <c r="K43">
        <v>42</v>
      </c>
      <c r="L43">
        <v>78</v>
      </c>
      <c r="M43">
        <v>0</v>
      </c>
    </row>
    <row r="44" spans="1:13" x14ac:dyDescent="0.35">
      <c r="A44" s="114">
        <v>43</v>
      </c>
      <c r="B44" s="114">
        <v>48</v>
      </c>
      <c r="C44" s="114">
        <v>0</v>
      </c>
      <c r="D44" s="114">
        <v>31</v>
      </c>
      <c r="E44" s="114">
        <v>2</v>
      </c>
      <c r="F44" s="114">
        <v>1</v>
      </c>
      <c r="H44" s="114">
        <f>zTippingResults[[#This Row],[TipperID]]</f>
        <v>48</v>
      </c>
      <c r="K44">
        <v>43</v>
      </c>
      <c r="L44">
        <v>17</v>
      </c>
      <c r="M44">
        <v>0</v>
      </c>
    </row>
    <row r="45" spans="1:13" x14ac:dyDescent="0.35">
      <c r="A45" s="114">
        <v>44</v>
      </c>
      <c r="B45" s="114">
        <v>197</v>
      </c>
      <c r="C45" s="114">
        <v>0</v>
      </c>
      <c r="D45" s="114">
        <v>31</v>
      </c>
      <c r="E45" s="114">
        <v>2</v>
      </c>
      <c r="F45" s="114">
        <v>1</v>
      </c>
      <c r="H45" s="114">
        <f>zTippingResults[[#This Row],[TipperID]]</f>
        <v>197</v>
      </c>
      <c r="K45">
        <v>44</v>
      </c>
      <c r="L45">
        <v>298</v>
      </c>
      <c r="M45">
        <v>0</v>
      </c>
    </row>
    <row r="46" spans="1:13" x14ac:dyDescent="0.35">
      <c r="A46" s="114">
        <v>45</v>
      </c>
      <c r="B46" s="114">
        <v>120</v>
      </c>
      <c r="C46" s="114">
        <v>0</v>
      </c>
      <c r="D46" s="114">
        <v>31</v>
      </c>
      <c r="E46" s="114">
        <v>2</v>
      </c>
      <c r="F46" s="114">
        <v>1</v>
      </c>
      <c r="H46" s="114">
        <f>zTippingResults[[#This Row],[TipperID]]</f>
        <v>120</v>
      </c>
      <c r="K46">
        <v>45</v>
      </c>
      <c r="L46">
        <v>165</v>
      </c>
      <c r="M46">
        <v>0</v>
      </c>
    </row>
    <row r="47" spans="1:13" x14ac:dyDescent="0.35">
      <c r="A47" s="114">
        <v>46</v>
      </c>
      <c r="B47" s="114">
        <v>219</v>
      </c>
      <c r="C47" s="114">
        <v>0</v>
      </c>
      <c r="D47" s="114">
        <v>31</v>
      </c>
      <c r="E47" s="114">
        <v>2</v>
      </c>
      <c r="F47" s="114">
        <v>1</v>
      </c>
      <c r="H47" s="114">
        <f>zTippingResults[[#This Row],[TipperID]]</f>
        <v>219</v>
      </c>
      <c r="K47">
        <v>46</v>
      </c>
      <c r="L47">
        <v>7</v>
      </c>
      <c r="M47">
        <v>0</v>
      </c>
    </row>
    <row r="48" spans="1:13" x14ac:dyDescent="0.35">
      <c r="A48" s="114">
        <v>47</v>
      </c>
      <c r="B48" s="114">
        <v>173</v>
      </c>
      <c r="C48" s="114">
        <v>0</v>
      </c>
      <c r="D48" s="114">
        <v>31</v>
      </c>
      <c r="E48" s="114">
        <v>2</v>
      </c>
      <c r="F48" s="114">
        <v>1</v>
      </c>
      <c r="H48" s="114">
        <f>zTippingResults[[#This Row],[TipperID]]</f>
        <v>173</v>
      </c>
      <c r="K48">
        <v>47</v>
      </c>
      <c r="L48">
        <v>154</v>
      </c>
      <c r="M48">
        <v>0</v>
      </c>
    </row>
    <row r="49" spans="1:13" x14ac:dyDescent="0.35">
      <c r="A49" s="114">
        <v>48</v>
      </c>
      <c r="B49" s="114">
        <v>183</v>
      </c>
      <c r="C49" s="114">
        <v>0</v>
      </c>
      <c r="D49" s="114">
        <v>31</v>
      </c>
      <c r="E49" s="114">
        <v>2</v>
      </c>
      <c r="F49" s="114">
        <v>1</v>
      </c>
      <c r="H49" s="114">
        <f>zTippingResults[[#This Row],[TipperID]]</f>
        <v>183</v>
      </c>
      <c r="K49">
        <v>48</v>
      </c>
      <c r="L49">
        <v>270</v>
      </c>
      <c r="M49">
        <v>0</v>
      </c>
    </row>
    <row r="50" spans="1:13" x14ac:dyDescent="0.35">
      <c r="A50" s="114">
        <v>49</v>
      </c>
      <c r="B50" s="114">
        <v>108</v>
      </c>
      <c r="C50" s="114">
        <v>0</v>
      </c>
      <c r="D50" s="114">
        <v>31</v>
      </c>
      <c r="E50" s="114">
        <v>2</v>
      </c>
      <c r="F50" s="114">
        <v>1</v>
      </c>
      <c r="H50" s="114">
        <f>zTippingResults[[#This Row],[TipperID]]</f>
        <v>108</v>
      </c>
      <c r="K50">
        <v>49</v>
      </c>
      <c r="L50">
        <v>238</v>
      </c>
      <c r="M50">
        <v>0</v>
      </c>
    </row>
    <row r="51" spans="1:13" x14ac:dyDescent="0.35">
      <c r="A51" s="114">
        <v>50</v>
      </c>
      <c r="B51" s="114">
        <v>312</v>
      </c>
      <c r="C51" s="114">
        <v>0</v>
      </c>
      <c r="D51" s="114">
        <v>31</v>
      </c>
      <c r="E51" s="114">
        <v>2</v>
      </c>
      <c r="F51" s="114">
        <v>1</v>
      </c>
      <c r="H51" s="114">
        <f>zTippingResults[[#This Row],[TipperID]]</f>
        <v>312</v>
      </c>
      <c r="K51">
        <v>50</v>
      </c>
      <c r="L51">
        <v>106</v>
      </c>
      <c r="M51">
        <v>0</v>
      </c>
    </row>
    <row r="52" spans="1:13" x14ac:dyDescent="0.35">
      <c r="A52" s="114">
        <v>51</v>
      </c>
      <c r="B52" s="114">
        <v>40</v>
      </c>
      <c r="C52" s="114">
        <v>0</v>
      </c>
      <c r="D52" s="114">
        <v>31</v>
      </c>
      <c r="E52" s="114">
        <v>2</v>
      </c>
      <c r="F52" s="114">
        <v>1</v>
      </c>
      <c r="H52" s="114">
        <f>zTippingResults[[#This Row],[TipperID]]</f>
        <v>40</v>
      </c>
      <c r="K52">
        <v>51</v>
      </c>
      <c r="L52">
        <v>317</v>
      </c>
      <c r="M52">
        <v>0</v>
      </c>
    </row>
    <row r="53" spans="1:13" x14ac:dyDescent="0.35">
      <c r="A53" s="114">
        <v>52</v>
      </c>
      <c r="B53" s="114">
        <v>307</v>
      </c>
      <c r="C53" s="114">
        <v>0</v>
      </c>
      <c r="D53" s="114">
        <v>31</v>
      </c>
      <c r="E53" s="114">
        <v>2</v>
      </c>
      <c r="F53" s="114">
        <v>1</v>
      </c>
      <c r="H53" s="114">
        <f>zTippingResults[[#This Row],[TipperID]]</f>
        <v>307</v>
      </c>
      <c r="K53">
        <v>52</v>
      </c>
      <c r="L53">
        <v>60</v>
      </c>
      <c r="M53">
        <v>0</v>
      </c>
    </row>
    <row r="54" spans="1:13" x14ac:dyDescent="0.35">
      <c r="A54" s="114">
        <v>53</v>
      </c>
      <c r="B54" s="114">
        <v>60</v>
      </c>
      <c r="C54" s="114">
        <v>0</v>
      </c>
      <c r="D54" s="114">
        <v>31</v>
      </c>
      <c r="E54" s="114">
        <v>2</v>
      </c>
      <c r="F54" s="114">
        <v>1</v>
      </c>
      <c r="H54" s="114">
        <f>zTippingResults[[#This Row],[TipperID]]</f>
        <v>60</v>
      </c>
      <c r="K54">
        <v>53</v>
      </c>
      <c r="L54">
        <v>269</v>
      </c>
      <c r="M54">
        <v>0</v>
      </c>
    </row>
    <row r="55" spans="1:13" x14ac:dyDescent="0.35">
      <c r="A55" s="114">
        <v>54</v>
      </c>
      <c r="B55" s="114">
        <v>27</v>
      </c>
      <c r="C55" s="114">
        <v>0</v>
      </c>
      <c r="D55" s="114">
        <v>31</v>
      </c>
      <c r="E55" s="114">
        <v>2</v>
      </c>
      <c r="F55" s="114">
        <v>1</v>
      </c>
      <c r="H55" s="114">
        <f>zTippingResults[[#This Row],[TipperID]]</f>
        <v>27</v>
      </c>
      <c r="K55">
        <v>54</v>
      </c>
      <c r="L55">
        <v>43</v>
      </c>
      <c r="M55">
        <v>0</v>
      </c>
    </row>
    <row r="56" spans="1:13" x14ac:dyDescent="0.35">
      <c r="A56" s="114">
        <v>55</v>
      </c>
      <c r="B56" s="114">
        <v>122</v>
      </c>
      <c r="C56" s="114">
        <v>0</v>
      </c>
      <c r="D56" s="114">
        <v>31</v>
      </c>
      <c r="E56" s="114">
        <v>2</v>
      </c>
      <c r="F56" s="114">
        <v>1</v>
      </c>
      <c r="H56" s="114">
        <f>zTippingResults[[#This Row],[TipperID]]</f>
        <v>122</v>
      </c>
      <c r="K56">
        <v>55</v>
      </c>
      <c r="L56">
        <v>9</v>
      </c>
      <c r="M56">
        <v>0</v>
      </c>
    </row>
    <row r="57" spans="1:13" x14ac:dyDescent="0.35">
      <c r="A57" s="114">
        <v>56</v>
      </c>
      <c r="B57" s="114">
        <v>301</v>
      </c>
      <c r="C57" s="114">
        <v>0</v>
      </c>
      <c r="D57" s="114">
        <v>31</v>
      </c>
      <c r="E57" s="114">
        <v>2</v>
      </c>
      <c r="F57" s="114">
        <v>1</v>
      </c>
      <c r="H57" s="114">
        <f>zTippingResults[[#This Row],[TipperID]]</f>
        <v>301</v>
      </c>
      <c r="K57">
        <v>56</v>
      </c>
      <c r="L57">
        <v>258</v>
      </c>
      <c r="M57">
        <v>0</v>
      </c>
    </row>
    <row r="58" spans="1:13" x14ac:dyDescent="0.35">
      <c r="A58" s="114">
        <v>57</v>
      </c>
      <c r="B58" s="114">
        <v>9</v>
      </c>
      <c r="C58" s="114">
        <v>0</v>
      </c>
      <c r="D58" s="114">
        <v>31</v>
      </c>
      <c r="E58" s="114">
        <v>2</v>
      </c>
      <c r="F58" s="114">
        <v>1</v>
      </c>
      <c r="H58" s="114">
        <f>zTippingResults[[#This Row],[TipperID]]</f>
        <v>9</v>
      </c>
      <c r="K58">
        <v>57</v>
      </c>
      <c r="L58">
        <v>18</v>
      </c>
      <c r="M58">
        <v>0</v>
      </c>
    </row>
    <row r="59" spans="1:13" x14ac:dyDescent="0.35">
      <c r="A59" s="114">
        <v>58</v>
      </c>
      <c r="B59" s="114">
        <v>59</v>
      </c>
      <c r="C59" s="114">
        <v>0</v>
      </c>
      <c r="D59" s="114">
        <v>31</v>
      </c>
      <c r="E59" s="114">
        <v>2</v>
      </c>
      <c r="F59" s="114">
        <v>1</v>
      </c>
      <c r="H59" s="114">
        <f>zTippingResults[[#This Row],[TipperID]]</f>
        <v>59</v>
      </c>
      <c r="K59">
        <v>58</v>
      </c>
      <c r="L59">
        <v>26</v>
      </c>
      <c r="M59">
        <v>0</v>
      </c>
    </row>
    <row r="60" spans="1:13" x14ac:dyDescent="0.35">
      <c r="A60" s="114">
        <v>59</v>
      </c>
      <c r="B60" s="114">
        <v>204</v>
      </c>
      <c r="C60" s="114">
        <v>0</v>
      </c>
      <c r="D60" s="114">
        <v>31</v>
      </c>
      <c r="E60" s="114">
        <v>2</v>
      </c>
      <c r="F60" s="114">
        <v>1</v>
      </c>
      <c r="H60" s="114">
        <f>zTippingResults[[#This Row],[TipperID]]</f>
        <v>204</v>
      </c>
      <c r="K60">
        <v>59</v>
      </c>
      <c r="L60">
        <v>215</v>
      </c>
      <c r="M60">
        <v>0</v>
      </c>
    </row>
    <row r="61" spans="1:13" x14ac:dyDescent="0.35">
      <c r="A61" s="114">
        <v>60</v>
      </c>
      <c r="B61" s="114">
        <v>258</v>
      </c>
      <c r="C61" s="114">
        <v>0</v>
      </c>
      <c r="D61" s="114">
        <v>31</v>
      </c>
      <c r="E61" s="114">
        <v>2</v>
      </c>
      <c r="F61" s="114">
        <v>1</v>
      </c>
      <c r="H61" s="114">
        <f>zTippingResults[[#This Row],[TipperID]]</f>
        <v>258</v>
      </c>
      <c r="K61">
        <v>60</v>
      </c>
      <c r="L61">
        <v>246</v>
      </c>
      <c r="M61">
        <v>0</v>
      </c>
    </row>
    <row r="62" spans="1:13" x14ac:dyDescent="0.35">
      <c r="A62" s="114">
        <v>61</v>
      </c>
      <c r="B62" s="114">
        <v>105</v>
      </c>
      <c r="C62" s="114">
        <v>0</v>
      </c>
      <c r="D62" s="114">
        <v>31</v>
      </c>
      <c r="E62" s="114">
        <v>2</v>
      </c>
      <c r="F62" s="114">
        <v>1</v>
      </c>
      <c r="H62" s="114">
        <f>zTippingResults[[#This Row],[TipperID]]</f>
        <v>105</v>
      </c>
      <c r="K62">
        <v>61</v>
      </c>
      <c r="L62">
        <v>192</v>
      </c>
      <c r="M62">
        <v>0</v>
      </c>
    </row>
    <row r="63" spans="1:13" x14ac:dyDescent="0.35">
      <c r="A63" s="114">
        <v>62</v>
      </c>
      <c r="B63" s="114">
        <v>144</v>
      </c>
      <c r="C63" s="114">
        <v>0</v>
      </c>
      <c r="D63" s="114">
        <v>31</v>
      </c>
      <c r="E63" s="114">
        <v>2</v>
      </c>
      <c r="F63" s="114">
        <v>1</v>
      </c>
      <c r="H63" s="114">
        <f>zTippingResults[[#This Row],[TipperID]]</f>
        <v>144</v>
      </c>
      <c r="K63">
        <v>62</v>
      </c>
      <c r="L63">
        <v>286</v>
      </c>
      <c r="M63">
        <v>0</v>
      </c>
    </row>
    <row r="64" spans="1:13" x14ac:dyDescent="0.35">
      <c r="A64" s="114">
        <v>63</v>
      </c>
      <c r="B64" s="114">
        <v>115</v>
      </c>
      <c r="C64" s="114">
        <v>0</v>
      </c>
      <c r="D64" s="114">
        <v>31</v>
      </c>
      <c r="E64" s="114">
        <v>2</v>
      </c>
      <c r="F64" s="114">
        <v>1</v>
      </c>
      <c r="H64" s="114">
        <f>zTippingResults[[#This Row],[TipperID]]</f>
        <v>115</v>
      </c>
      <c r="K64">
        <v>63</v>
      </c>
      <c r="L64">
        <v>204</v>
      </c>
      <c r="M64">
        <v>0</v>
      </c>
    </row>
    <row r="65" spans="1:13" x14ac:dyDescent="0.35">
      <c r="A65" s="114">
        <v>64</v>
      </c>
      <c r="B65" s="114">
        <v>296</v>
      </c>
      <c r="C65" s="114">
        <v>0</v>
      </c>
      <c r="D65" s="114">
        <v>31</v>
      </c>
      <c r="E65" s="114">
        <v>2</v>
      </c>
      <c r="F65" s="114">
        <v>1</v>
      </c>
      <c r="H65" s="114">
        <f>zTippingResults[[#This Row],[TipperID]]</f>
        <v>296</v>
      </c>
      <c r="K65">
        <v>64</v>
      </c>
      <c r="L65">
        <v>57</v>
      </c>
      <c r="M65">
        <v>0</v>
      </c>
    </row>
    <row r="66" spans="1:13" x14ac:dyDescent="0.35">
      <c r="A66" s="114">
        <v>65</v>
      </c>
      <c r="B66" s="114">
        <v>13</v>
      </c>
      <c r="C66" s="114">
        <v>0</v>
      </c>
      <c r="D66" s="114">
        <v>31</v>
      </c>
      <c r="E66" s="114">
        <v>2</v>
      </c>
      <c r="F66" s="114">
        <v>1</v>
      </c>
      <c r="H66" s="114">
        <f>zTippingResults[[#This Row],[TipperID]]</f>
        <v>13</v>
      </c>
      <c r="K66">
        <v>65</v>
      </c>
      <c r="L66">
        <v>299</v>
      </c>
      <c r="M66">
        <v>0</v>
      </c>
    </row>
    <row r="67" spans="1:13" x14ac:dyDescent="0.35">
      <c r="A67" s="114">
        <v>66</v>
      </c>
      <c r="B67" s="114">
        <v>239</v>
      </c>
      <c r="C67" s="114">
        <v>0</v>
      </c>
      <c r="D67" s="114">
        <v>31</v>
      </c>
      <c r="E67" s="114">
        <v>2</v>
      </c>
      <c r="F67" s="114">
        <v>1</v>
      </c>
      <c r="H67" s="114">
        <f>zTippingResults[[#This Row],[TipperID]]</f>
        <v>239</v>
      </c>
      <c r="K67">
        <v>66</v>
      </c>
      <c r="L67">
        <v>24</v>
      </c>
      <c r="M67">
        <v>0</v>
      </c>
    </row>
    <row r="68" spans="1:13" x14ac:dyDescent="0.35">
      <c r="A68" s="114">
        <v>67</v>
      </c>
      <c r="B68" s="114">
        <v>66</v>
      </c>
      <c r="C68" s="114">
        <v>0</v>
      </c>
      <c r="D68" s="114">
        <v>31</v>
      </c>
      <c r="E68" s="114">
        <v>2</v>
      </c>
      <c r="F68" s="114">
        <v>1</v>
      </c>
      <c r="H68" s="114">
        <f>zTippingResults[[#This Row],[TipperID]]</f>
        <v>66</v>
      </c>
      <c r="K68">
        <v>67</v>
      </c>
      <c r="L68">
        <v>98</v>
      </c>
      <c r="M68">
        <v>0</v>
      </c>
    </row>
    <row r="69" spans="1:13" x14ac:dyDescent="0.35">
      <c r="A69" s="114">
        <v>68</v>
      </c>
      <c r="B69" s="114">
        <v>202</v>
      </c>
      <c r="C69" s="114">
        <v>0</v>
      </c>
      <c r="D69" s="114">
        <v>31</v>
      </c>
      <c r="E69" s="114">
        <v>2</v>
      </c>
      <c r="F69" s="114">
        <v>1</v>
      </c>
      <c r="H69" s="114">
        <f>zTippingResults[[#This Row],[TipperID]]</f>
        <v>202</v>
      </c>
      <c r="K69">
        <v>68</v>
      </c>
      <c r="L69">
        <v>140</v>
      </c>
      <c r="M69">
        <v>0</v>
      </c>
    </row>
    <row r="70" spans="1:13" x14ac:dyDescent="0.35">
      <c r="A70" s="114">
        <v>69</v>
      </c>
      <c r="B70" s="114">
        <v>291</v>
      </c>
      <c r="C70" s="114">
        <v>0</v>
      </c>
      <c r="D70" s="114">
        <v>31</v>
      </c>
      <c r="E70" s="114">
        <v>2</v>
      </c>
      <c r="F70" s="114">
        <v>1</v>
      </c>
      <c r="H70" s="114">
        <f>zTippingResults[[#This Row],[TipperID]]</f>
        <v>291</v>
      </c>
      <c r="K70">
        <v>69</v>
      </c>
      <c r="L70">
        <v>105</v>
      </c>
      <c r="M70">
        <v>0</v>
      </c>
    </row>
    <row r="71" spans="1:13" x14ac:dyDescent="0.35">
      <c r="A71" s="114">
        <v>70</v>
      </c>
      <c r="B71" s="114">
        <v>113</v>
      </c>
      <c r="C71" s="114">
        <v>0</v>
      </c>
      <c r="D71" s="114">
        <v>31</v>
      </c>
      <c r="E71" s="114">
        <v>2</v>
      </c>
      <c r="F71" s="114">
        <v>1</v>
      </c>
      <c r="H71" s="114">
        <f>zTippingResults[[#This Row],[TipperID]]</f>
        <v>113</v>
      </c>
      <c r="K71">
        <v>70</v>
      </c>
      <c r="L71">
        <v>58</v>
      </c>
      <c r="M71">
        <v>0</v>
      </c>
    </row>
    <row r="72" spans="1:13" x14ac:dyDescent="0.35">
      <c r="A72" s="114">
        <v>71</v>
      </c>
      <c r="B72" s="114">
        <v>24</v>
      </c>
      <c r="C72" s="114">
        <v>0</v>
      </c>
      <c r="D72" s="114">
        <v>31</v>
      </c>
      <c r="E72" s="114">
        <v>2</v>
      </c>
      <c r="F72" s="114">
        <v>1</v>
      </c>
      <c r="H72" s="114">
        <f>zTippingResults[[#This Row],[TipperID]]</f>
        <v>24</v>
      </c>
      <c r="K72">
        <v>71</v>
      </c>
      <c r="L72">
        <v>116</v>
      </c>
      <c r="M72">
        <v>0</v>
      </c>
    </row>
    <row r="73" spans="1:13" x14ac:dyDescent="0.35">
      <c r="A73" s="114">
        <v>72</v>
      </c>
      <c r="B73" s="114">
        <v>69</v>
      </c>
      <c r="C73" s="114">
        <v>0</v>
      </c>
      <c r="D73" s="114">
        <v>31</v>
      </c>
      <c r="E73" s="114">
        <v>2</v>
      </c>
      <c r="F73" s="114">
        <v>1</v>
      </c>
      <c r="H73" s="114">
        <f>zTippingResults[[#This Row],[TipperID]]</f>
        <v>69</v>
      </c>
      <c r="K73">
        <v>72</v>
      </c>
      <c r="L73">
        <v>38</v>
      </c>
      <c r="M73">
        <v>0</v>
      </c>
    </row>
    <row r="74" spans="1:13" x14ac:dyDescent="0.35">
      <c r="A74" s="114">
        <v>73</v>
      </c>
      <c r="B74" s="114">
        <v>215</v>
      </c>
      <c r="C74" s="114">
        <v>0</v>
      </c>
      <c r="D74" s="114">
        <v>31</v>
      </c>
      <c r="E74" s="114">
        <v>2</v>
      </c>
      <c r="F74" s="114">
        <v>1</v>
      </c>
      <c r="H74" s="114">
        <f>zTippingResults[[#This Row],[TipperID]]</f>
        <v>215</v>
      </c>
      <c r="K74">
        <v>73</v>
      </c>
      <c r="L74">
        <v>183</v>
      </c>
      <c r="M74">
        <v>0</v>
      </c>
    </row>
    <row r="75" spans="1:13" x14ac:dyDescent="0.35">
      <c r="A75" s="114">
        <v>74</v>
      </c>
      <c r="B75" s="114">
        <v>292</v>
      </c>
      <c r="C75" s="114">
        <v>0</v>
      </c>
      <c r="D75" s="114">
        <v>31</v>
      </c>
      <c r="E75" s="114">
        <v>2</v>
      </c>
      <c r="F75" s="114">
        <v>1</v>
      </c>
      <c r="H75" s="114">
        <f>zTippingResults[[#This Row],[TipperID]]</f>
        <v>292</v>
      </c>
      <c r="K75">
        <v>74</v>
      </c>
      <c r="L75">
        <v>23</v>
      </c>
      <c r="M75">
        <v>0</v>
      </c>
    </row>
    <row r="76" spans="1:13" x14ac:dyDescent="0.35">
      <c r="A76" s="114">
        <v>75</v>
      </c>
      <c r="B76" s="114">
        <v>269</v>
      </c>
      <c r="C76" s="114">
        <v>0</v>
      </c>
      <c r="D76" s="114">
        <v>31</v>
      </c>
      <c r="E76" s="114">
        <v>2</v>
      </c>
      <c r="F76" s="114">
        <v>1</v>
      </c>
      <c r="H76" s="114">
        <f>zTippingResults[[#This Row],[TipperID]]</f>
        <v>269</v>
      </c>
      <c r="K76">
        <v>75</v>
      </c>
      <c r="L76">
        <v>242</v>
      </c>
      <c r="M76">
        <v>0</v>
      </c>
    </row>
    <row r="77" spans="1:13" x14ac:dyDescent="0.35">
      <c r="A77" s="114">
        <v>76</v>
      </c>
      <c r="B77" s="114">
        <v>317</v>
      </c>
      <c r="C77" s="114">
        <v>0</v>
      </c>
      <c r="D77" s="114">
        <v>31</v>
      </c>
      <c r="E77" s="114">
        <v>2</v>
      </c>
      <c r="F77" s="114">
        <v>1</v>
      </c>
      <c r="H77" s="114">
        <f>zTippingResults[[#This Row],[TipperID]]</f>
        <v>317</v>
      </c>
      <c r="K77">
        <v>76</v>
      </c>
      <c r="L77">
        <v>197</v>
      </c>
      <c r="M77">
        <v>0</v>
      </c>
    </row>
    <row r="78" spans="1:13" x14ac:dyDescent="0.35">
      <c r="A78" s="114">
        <v>77</v>
      </c>
      <c r="B78" s="114">
        <v>167</v>
      </c>
      <c r="C78" s="114">
        <v>0</v>
      </c>
      <c r="D78" s="114">
        <v>31</v>
      </c>
      <c r="E78" s="114">
        <v>2</v>
      </c>
      <c r="F78" s="114">
        <v>1</v>
      </c>
      <c r="H78" s="114">
        <f>zTippingResults[[#This Row],[TipperID]]</f>
        <v>167</v>
      </c>
      <c r="K78">
        <v>77</v>
      </c>
      <c r="L78">
        <v>200</v>
      </c>
      <c r="M78">
        <v>0</v>
      </c>
    </row>
    <row r="79" spans="1:13" x14ac:dyDescent="0.35">
      <c r="A79" s="114">
        <v>78</v>
      </c>
      <c r="B79" s="114">
        <v>53</v>
      </c>
      <c r="C79" s="114">
        <v>0</v>
      </c>
      <c r="D79" s="114">
        <v>31</v>
      </c>
      <c r="E79" s="114">
        <v>2</v>
      </c>
      <c r="F79" s="114">
        <v>1</v>
      </c>
      <c r="H79" s="114">
        <f>zTippingResults[[#This Row],[TipperID]]</f>
        <v>53</v>
      </c>
      <c r="K79">
        <v>78</v>
      </c>
      <c r="L79">
        <v>66</v>
      </c>
      <c r="M79">
        <v>0</v>
      </c>
    </row>
    <row r="80" spans="1:13" x14ac:dyDescent="0.35">
      <c r="A80" s="114">
        <v>79</v>
      </c>
      <c r="B80" s="114">
        <v>200</v>
      </c>
      <c r="C80" s="114">
        <v>0</v>
      </c>
      <c r="D80" s="114">
        <v>31</v>
      </c>
      <c r="E80" s="114">
        <v>2</v>
      </c>
      <c r="F80" s="114">
        <v>1</v>
      </c>
      <c r="H80" s="114">
        <f>zTippingResults[[#This Row],[TipperID]]</f>
        <v>200</v>
      </c>
      <c r="K80">
        <v>79</v>
      </c>
      <c r="L80">
        <v>75</v>
      </c>
      <c r="M80">
        <v>0</v>
      </c>
    </row>
    <row r="81" spans="1:13" x14ac:dyDescent="0.35">
      <c r="A81" s="114">
        <v>80</v>
      </c>
      <c r="B81" s="114">
        <v>58</v>
      </c>
      <c r="C81" s="114">
        <v>0</v>
      </c>
      <c r="D81" s="114">
        <v>31</v>
      </c>
      <c r="E81" s="114">
        <v>2</v>
      </c>
      <c r="F81" s="114">
        <v>1</v>
      </c>
      <c r="H81" s="114">
        <f>zTippingResults[[#This Row],[TipperID]]</f>
        <v>58</v>
      </c>
      <c r="K81">
        <v>80</v>
      </c>
      <c r="L81">
        <v>290</v>
      </c>
      <c r="M81">
        <v>0</v>
      </c>
    </row>
    <row r="82" spans="1:13" x14ac:dyDescent="0.35">
      <c r="A82" s="114">
        <v>81</v>
      </c>
      <c r="B82" s="114">
        <v>38</v>
      </c>
      <c r="C82" s="114">
        <v>0</v>
      </c>
      <c r="D82" s="114">
        <v>31</v>
      </c>
      <c r="E82" s="114">
        <v>2</v>
      </c>
      <c r="F82" s="114">
        <v>1</v>
      </c>
      <c r="H82" s="114">
        <f>zTippingResults[[#This Row],[TipperID]]</f>
        <v>38</v>
      </c>
      <c r="K82">
        <v>81</v>
      </c>
      <c r="L82">
        <v>296</v>
      </c>
      <c r="M82">
        <v>0</v>
      </c>
    </row>
    <row r="83" spans="1:13" x14ac:dyDescent="0.35">
      <c r="A83" s="114">
        <v>82</v>
      </c>
      <c r="B83" s="114">
        <v>286</v>
      </c>
      <c r="C83" s="114">
        <v>0</v>
      </c>
      <c r="D83" s="114">
        <v>31</v>
      </c>
      <c r="E83" s="114">
        <v>2</v>
      </c>
      <c r="F83" s="114">
        <v>1</v>
      </c>
      <c r="H83" s="114">
        <f>zTippingResults[[#This Row],[TipperID]]</f>
        <v>286</v>
      </c>
      <c r="K83">
        <v>82</v>
      </c>
      <c r="L83">
        <v>189</v>
      </c>
      <c r="M83">
        <v>0</v>
      </c>
    </row>
    <row r="84" spans="1:13" x14ac:dyDescent="0.35">
      <c r="A84" s="114">
        <v>83</v>
      </c>
      <c r="B84" s="114">
        <v>287</v>
      </c>
      <c r="C84" s="114">
        <v>0</v>
      </c>
      <c r="D84" s="114">
        <v>31</v>
      </c>
      <c r="E84" s="114">
        <v>2</v>
      </c>
      <c r="F84" s="114">
        <v>1</v>
      </c>
      <c r="H84" s="114">
        <f>zTippingResults[[#This Row],[TipperID]]</f>
        <v>287</v>
      </c>
      <c r="K84">
        <v>83</v>
      </c>
      <c r="L84">
        <v>307</v>
      </c>
      <c r="M84">
        <v>0</v>
      </c>
    </row>
    <row r="85" spans="1:13" x14ac:dyDescent="0.35">
      <c r="A85" s="114">
        <v>84</v>
      </c>
      <c r="B85" s="114">
        <v>148</v>
      </c>
      <c r="C85" s="114">
        <v>0</v>
      </c>
      <c r="D85" s="114">
        <v>31</v>
      </c>
      <c r="E85" s="114">
        <v>2</v>
      </c>
      <c r="F85" s="114">
        <v>1</v>
      </c>
      <c r="H85" s="114">
        <f>zTippingResults[[#This Row],[TipperID]]</f>
        <v>148</v>
      </c>
      <c r="K85">
        <v>84</v>
      </c>
      <c r="L85">
        <v>312</v>
      </c>
      <c r="M85">
        <v>0</v>
      </c>
    </row>
    <row r="86" spans="1:13" x14ac:dyDescent="0.35">
      <c r="A86" s="114">
        <v>85</v>
      </c>
      <c r="B86" s="114">
        <v>112</v>
      </c>
      <c r="C86" s="114">
        <v>0</v>
      </c>
      <c r="D86" s="114">
        <v>31</v>
      </c>
      <c r="E86" s="114">
        <v>2</v>
      </c>
      <c r="F86" s="114">
        <v>1</v>
      </c>
      <c r="H86" s="114">
        <f>zTippingResults[[#This Row],[TipperID]]</f>
        <v>112</v>
      </c>
      <c r="K86">
        <v>85</v>
      </c>
      <c r="L86">
        <v>276</v>
      </c>
      <c r="M86">
        <v>0</v>
      </c>
    </row>
    <row r="87" spans="1:13" x14ac:dyDescent="0.35">
      <c r="A87" s="114">
        <v>86</v>
      </c>
      <c r="B87" s="114">
        <v>235</v>
      </c>
      <c r="C87" s="114">
        <v>0</v>
      </c>
      <c r="D87" s="114">
        <v>31</v>
      </c>
      <c r="E87" s="114">
        <v>2</v>
      </c>
      <c r="F87" s="114">
        <v>1</v>
      </c>
      <c r="H87" s="114">
        <f>zTippingResults[[#This Row],[TipperID]]</f>
        <v>235</v>
      </c>
      <c r="K87">
        <v>86</v>
      </c>
      <c r="L87">
        <v>99</v>
      </c>
      <c r="M87">
        <v>0</v>
      </c>
    </row>
    <row r="88" spans="1:13" x14ac:dyDescent="0.35">
      <c r="A88" s="114">
        <v>87</v>
      </c>
      <c r="B88" s="114">
        <v>285</v>
      </c>
      <c r="C88" s="114">
        <v>0</v>
      </c>
      <c r="D88" s="114">
        <v>31</v>
      </c>
      <c r="E88" s="114">
        <v>2</v>
      </c>
      <c r="F88" s="114">
        <v>1</v>
      </c>
      <c r="H88" s="114">
        <f>zTippingResults[[#This Row],[TipperID]]</f>
        <v>285</v>
      </c>
      <c r="K88">
        <v>87</v>
      </c>
      <c r="L88">
        <v>112</v>
      </c>
      <c r="M88">
        <v>0</v>
      </c>
    </row>
    <row r="89" spans="1:13" x14ac:dyDescent="0.35">
      <c r="A89" s="114">
        <v>88</v>
      </c>
      <c r="B89" s="114">
        <v>165</v>
      </c>
      <c r="C89" s="114">
        <v>0</v>
      </c>
      <c r="D89" s="114">
        <v>31</v>
      </c>
      <c r="E89" s="114">
        <v>2</v>
      </c>
      <c r="F89" s="114">
        <v>1</v>
      </c>
      <c r="H89" s="114">
        <f>zTippingResults[[#This Row],[TipperID]]</f>
        <v>165</v>
      </c>
      <c r="K89">
        <v>88</v>
      </c>
      <c r="L89">
        <v>63</v>
      </c>
      <c r="M89">
        <v>0</v>
      </c>
    </row>
    <row r="90" spans="1:13" x14ac:dyDescent="0.35">
      <c r="A90" s="114">
        <v>89</v>
      </c>
      <c r="B90" s="114">
        <v>299</v>
      </c>
      <c r="C90" s="114">
        <v>0</v>
      </c>
      <c r="D90" s="114">
        <v>31</v>
      </c>
      <c r="E90" s="114">
        <v>2</v>
      </c>
      <c r="F90" s="114">
        <v>1</v>
      </c>
      <c r="H90" s="114">
        <f>zTippingResults[[#This Row],[TipperID]]</f>
        <v>299</v>
      </c>
      <c r="K90">
        <v>89</v>
      </c>
      <c r="L90">
        <v>108</v>
      </c>
      <c r="M90">
        <v>0</v>
      </c>
    </row>
    <row r="91" spans="1:13" x14ac:dyDescent="0.35">
      <c r="A91" s="114">
        <v>90</v>
      </c>
      <c r="B91" s="114">
        <v>150</v>
      </c>
      <c r="C91" s="114">
        <v>0</v>
      </c>
      <c r="D91" s="114">
        <v>31</v>
      </c>
      <c r="E91" s="114">
        <v>2</v>
      </c>
      <c r="F91" s="114">
        <v>1</v>
      </c>
      <c r="H91" s="114">
        <f>zTippingResults[[#This Row],[TipperID]]</f>
        <v>150</v>
      </c>
      <c r="K91">
        <v>90</v>
      </c>
      <c r="L91">
        <v>115</v>
      </c>
      <c r="M91">
        <v>0</v>
      </c>
    </row>
    <row r="92" spans="1:13" x14ac:dyDescent="0.35">
      <c r="A92" s="114">
        <v>91</v>
      </c>
      <c r="B92" s="114">
        <v>98</v>
      </c>
      <c r="C92" s="114">
        <v>0</v>
      </c>
      <c r="D92" s="114">
        <v>31</v>
      </c>
      <c r="E92" s="114">
        <v>2</v>
      </c>
      <c r="F92" s="114">
        <v>1</v>
      </c>
      <c r="H92" s="114">
        <f>zTippingResults[[#This Row],[TipperID]]</f>
        <v>98</v>
      </c>
      <c r="K92">
        <v>91</v>
      </c>
      <c r="L92">
        <v>114</v>
      </c>
      <c r="M92">
        <v>0</v>
      </c>
    </row>
    <row r="93" spans="1:13" x14ac:dyDescent="0.35">
      <c r="A93" s="114">
        <v>92</v>
      </c>
      <c r="B93" s="114">
        <v>43</v>
      </c>
      <c r="C93" s="114">
        <v>0</v>
      </c>
      <c r="D93" s="114">
        <v>31</v>
      </c>
      <c r="E93" s="114">
        <v>2</v>
      </c>
      <c r="F93" s="114">
        <v>1</v>
      </c>
      <c r="H93" s="114">
        <f>zTippingResults[[#This Row],[TipperID]]</f>
        <v>43</v>
      </c>
      <c r="K93">
        <v>92</v>
      </c>
      <c r="L93">
        <v>148</v>
      </c>
      <c r="M93">
        <v>0</v>
      </c>
    </row>
    <row r="94" spans="1:13" x14ac:dyDescent="0.35">
      <c r="A94" s="114">
        <v>93</v>
      </c>
      <c r="B94" s="114">
        <v>199</v>
      </c>
      <c r="C94" s="114">
        <v>0</v>
      </c>
      <c r="D94" s="114">
        <v>31</v>
      </c>
      <c r="E94" s="114">
        <v>2</v>
      </c>
      <c r="F94" s="114">
        <v>1</v>
      </c>
      <c r="H94" s="114">
        <f>zTippingResults[[#This Row],[TipperID]]</f>
        <v>199</v>
      </c>
      <c r="K94">
        <v>93</v>
      </c>
      <c r="L94">
        <v>219</v>
      </c>
      <c r="M94">
        <v>0</v>
      </c>
    </row>
    <row r="95" spans="1:13" x14ac:dyDescent="0.35">
      <c r="A95" s="114">
        <v>94</v>
      </c>
      <c r="B95" s="114">
        <v>57</v>
      </c>
      <c r="C95" s="114">
        <v>0</v>
      </c>
      <c r="D95" s="114">
        <v>31</v>
      </c>
      <c r="E95" s="114">
        <v>2</v>
      </c>
      <c r="F95" s="114">
        <v>1</v>
      </c>
      <c r="H95" s="114">
        <f>zTippingResults[[#This Row],[TipperID]]</f>
        <v>57</v>
      </c>
      <c r="K95">
        <v>94</v>
      </c>
      <c r="L95">
        <v>291</v>
      </c>
      <c r="M95">
        <v>0</v>
      </c>
    </row>
    <row r="96" spans="1:13" x14ac:dyDescent="0.35">
      <c r="A96" s="114">
        <v>95</v>
      </c>
      <c r="B96" s="114">
        <v>23</v>
      </c>
      <c r="C96" s="114">
        <v>0</v>
      </c>
      <c r="D96" s="114">
        <v>31</v>
      </c>
      <c r="E96" s="114">
        <v>2</v>
      </c>
      <c r="F96" s="114">
        <v>1</v>
      </c>
      <c r="H96" s="114">
        <f>zTippingResults[[#This Row],[TipperID]]</f>
        <v>23</v>
      </c>
      <c r="K96">
        <v>95</v>
      </c>
      <c r="L96">
        <v>89</v>
      </c>
      <c r="M96">
        <v>0</v>
      </c>
    </row>
    <row r="97" spans="1:13" x14ac:dyDescent="0.35">
      <c r="A97" s="114">
        <v>96</v>
      </c>
      <c r="B97" s="114">
        <v>189</v>
      </c>
      <c r="C97" s="114">
        <v>0</v>
      </c>
      <c r="D97" s="114">
        <v>31</v>
      </c>
      <c r="E97" s="114">
        <v>2</v>
      </c>
      <c r="F97" s="114">
        <v>1</v>
      </c>
      <c r="H97" s="114">
        <f>zTippingResults[[#This Row],[TipperID]]</f>
        <v>189</v>
      </c>
      <c r="K97">
        <v>96</v>
      </c>
      <c r="L97">
        <v>22</v>
      </c>
      <c r="M97">
        <v>0</v>
      </c>
    </row>
    <row r="98" spans="1:13" x14ac:dyDescent="0.35">
      <c r="A98" s="114">
        <v>97</v>
      </c>
      <c r="B98" s="114">
        <v>26</v>
      </c>
      <c r="C98" s="114">
        <v>0</v>
      </c>
      <c r="D98" s="114">
        <v>31</v>
      </c>
      <c r="E98" s="114">
        <v>2</v>
      </c>
      <c r="F98" s="114">
        <v>1</v>
      </c>
      <c r="H98" s="114">
        <f>zTippingResults[[#This Row],[TipperID]]</f>
        <v>26</v>
      </c>
      <c r="K98">
        <v>97</v>
      </c>
      <c r="L98">
        <v>113</v>
      </c>
      <c r="M98">
        <v>0</v>
      </c>
    </row>
    <row r="99" spans="1:13" x14ac:dyDescent="0.35">
      <c r="A99" s="114">
        <v>98</v>
      </c>
      <c r="B99" s="114">
        <v>22</v>
      </c>
      <c r="C99" s="114">
        <v>0</v>
      </c>
      <c r="D99" s="114">
        <v>31</v>
      </c>
      <c r="E99" s="114">
        <v>2</v>
      </c>
      <c r="F99" s="114">
        <v>1</v>
      </c>
      <c r="H99" s="114">
        <f>zTippingResults[[#This Row],[TipperID]]</f>
        <v>22</v>
      </c>
      <c r="K99">
        <v>98</v>
      </c>
      <c r="L99">
        <v>150</v>
      </c>
      <c r="M99">
        <v>0</v>
      </c>
    </row>
    <row r="100" spans="1:13" x14ac:dyDescent="0.35">
      <c r="A100" s="114">
        <v>99</v>
      </c>
      <c r="B100" s="114">
        <v>297</v>
      </c>
      <c r="C100" s="114">
        <v>0</v>
      </c>
      <c r="D100" s="114">
        <v>31</v>
      </c>
      <c r="E100" s="114">
        <v>2</v>
      </c>
      <c r="F100" s="114">
        <v>1</v>
      </c>
      <c r="H100" s="114">
        <f>zTippingResults[[#This Row],[TipperID]]</f>
        <v>297</v>
      </c>
      <c r="K100">
        <v>99</v>
      </c>
      <c r="L100">
        <v>313</v>
      </c>
      <c r="M100">
        <v>0</v>
      </c>
    </row>
    <row r="101" spans="1:13" x14ac:dyDescent="0.35">
      <c r="A101" s="114">
        <v>100</v>
      </c>
      <c r="B101" s="114">
        <v>313</v>
      </c>
      <c r="C101" s="114">
        <v>0</v>
      </c>
      <c r="D101" s="114">
        <v>31</v>
      </c>
      <c r="E101" s="114">
        <v>2</v>
      </c>
      <c r="F101" s="114">
        <v>1</v>
      </c>
      <c r="H101" s="114">
        <f>zTippingResults[[#This Row],[TipperID]]</f>
        <v>313</v>
      </c>
      <c r="K101">
        <v>100</v>
      </c>
      <c r="L101">
        <v>122</v>
      </c>
      <c r="M101">
        <v>0</v>
      </c>
    </row>
    <row r="102" spans="1:13" x14ac:dyDescent="0.35">
      <c r="A102" s="114">
        <v>101</v>
      </c>
      <c r="B102" s="114">
        <v>242</v>
      </c>
      <c r="C102" s="114">
        <v>0</v>
      </c>
      <c r="D102" s="114">
        <v>31</v>
      </c>
      <c r="E102" s="114">
        <v>2</v>
      </c>
      <c r="F102" s="114">
        <v>1</v>
      </c>
      <c r="H102" s="114">
        <f>zTippingResults[[#This Row],[TipperID]]</f>
        <v>242</v>
      </c>
      <c r="K102">
        <v>101</v>
      </c>
      <c r="L102">
        <v>272</v>
      </c>
      <c r="M102">
        <v>0</v>
      </c>
    </row>
    <row r="103" spans="1:13" x14ac:dyDescent="0.35">
      <c r="A103" s="114">
        <v>102</v>
      </c>
      <c r="B103" s="114">
        <v>15</v>
      </c>
      <c r="C103" s="114">
        <v>0</v>
      </c>
      <c r="D103" s="114">
        <v>31</v>
      </c>
      <c r="E103" s="114">
        <v>2</v>
      </c>
      <c r="F103" s="114">
        <v>1</v>
      </c>
      <c r="H103" s="114">
        <f>zTippingResults[[#This Row],[TipperID]]</f>
        <v>15</v>
      </c>
      <c r="K103">
        <v>102</v>
      </c>
      <c r="L103">
        <v>49</v>
      </c>
      <c r="M103">
        <v>0</v>
      </c>
    </row>
    <row r="104" spans="1:13" x14ac:dyDescent="0.35">
      <c r="A104" s="114">
        <v>103</v>
      </c>
      <c r="B104" s="114">
        <v>63</v>
      </c>
      <c r="C104" s="114">
        <v>0</v>
      </c>
      <c r="D104" s="114">
        <v>31</v>
      </c>
      <c r="E104" s="114">
        <v>2</v>
      </c>
      <c r="F104" s="114">
        <v>1</v>
      </c>
      <c r="H104" s="114">
        <f>zTippingResults[[#This Row],[TipperID]]</f>
        <v>63</v>
      </c>
      <c r="K104">
        <v>103</v>
      </c>
      <c r="L104">
        <v>173</v>
      </c>
      <c r="M104">
        <v>0</v>
      </c>
    </row>
    <row r="105" spans="1:13" x14ac:dyDescent="0.35">
      <c r="A105" s="114">
        <v>104</v>
      </c>
      <c r="B105" s="114">
        <v>238</v>
      </c>
      <c r="C105" s="114">
        <v>0</v>
      </c>
      <c r="D105" s="114">
        <v>31</v>
      </c>
      <c r="E105" s="114">
        <v>2</v>
      </c>
      <c r="F105" s="114">
        <v>1</v>
      </c>
      <c r="H105" s="114">
        <f>zTippingResults[[#This Row],[TipperID]]</f>
        <v>238</v>
      </c>
      <c r="K105">
        <v>104</v>
      </c>
      <c r="L105">
        <v>274</v>
      </c>
      <c r="M105">
        <v>0</v>
      </c>
    </row>
    <row r="106" spans="1:13" x14ac:dyDescent="0.35">
      <c r="A106" s="114">
        <v>105</v>
      </c>
      <c r="B106" s="114">
        <v>18</v>
      </c>
      <c r="C106" s="114">
        <v>0</v>
      </c>
      <c r="D106" s="114">
        <v>31</v>
      </c>
      <c r="E106" s="114">
        <v>2</v>
      </c>
      <c r="F106" s="114">
        <v>1</v>
      </c>
      <c r="H106" s="114">
        <f>zTippingResults[[#This Row],[TipperID]]</f>
        <v>18</v>
      </c>
      <c r="K106">
        <v>105</v>
      </c>
      <c r="L106">
        <v>310</v>
      </c>
      <c r="M106">
        <v>0</v>
      </c>
    </row>
    <row r="107" spans="1:13" x14ac:dyDescent="0.35">
      <c r="A107" s="114">
        <v>106</v>
      </c>
      <c r="B107" s="114">
        <v>83</v>
      </c>
      <c r="C107" s="114">
        <v>0</v>
      </c>
      <c r="D107" s="114">
        <v>106</v>
      </c>
      <c r="E107" s="114">
        <v>1</v>
      </c>
      <c r="F107" s="114">
        <v>1</v>
      </c>
      <c r="H107" s="114">
        <f>zTippingResults[[#This Row],[TipperID]]</f>
        <v>83</v>
      </c>
      <c r="K107">
        <v>106</v>
      </c>
      <c r="L107">
        <v>120</v>
      </c>
      <c r="M107">
        <v>0</v>
      </c>
    </row>
    <row r="108" spans="1:13" x14ac:dyDescent="0.35">
      <c r="A108" s="114">
        <v>107</v>
      </c>
      <c r="B108" s="114">
        <v>276</v>
      </c>
      <c r="C108" s="114">
        <v>0</v>
      </c>
      <c r="D108" s="114">
        <v>106</v>
      </c>
      <c r="E108" s="114">
        <v>1</v>
      </c>
      <c r="F108" s="114">
        <v>1</v>
      </c>
      <c r="H108" s="114">
        <f>zTippingResults[[#This Row],[TipperID]]</f>
        <v>276</v>
      </c>
      <c r="K108">
        <v>107</v>
      </c>
      <c r="L108">
        <v>132</v>
      </c>
      <c r="M108">
        <v>0</v>
      </c>
    </row>
    <row r="109" spans="1:13" x14ac:dyDescent="0.35">
      <c r="A109" s="114">
        <v>108</v>
      </c>
      <c r="B109" s="114">
        <v>293</v>
      </c>
      <c r="C109" s="114">
        <v>0</v>
      </c>
      <c r="D109" s="114">
        <v>106</v>
      </c>
      <c r="E109" s="114">
        <v>1</v>
      </c>
      <c r="F109" s="114">
        <v>1</v>
      </c>
      <c r="H109" s="114">
        <f>zTippingResults[[#This Row],[TipperID]]</f>
        <v>293</v>
      </c>
      <c r="K109">
        <v>108</v>
      </c>
      <c r="L109">
        <v>247</v>
      </c>
      <c r="M109">
        <v>0</v>
      </c>
    </row>
    <row r="110" spans="1:13" x14ac:dyDescent="0.35">
      <c r="A110" s="114">
        <v>109</v>
      </c>
      <c r="B110" s="114">
        <v>67</v>
      </c>
      <c r="C110" s="114">
        <v>0</v>
      </c>
      <c r="D110" s="114">
        <v>106</v>
      </c>
      <c r="E110" s="114">
        <v>1</v>
      </c>
      <c r="F110" s="114">
        <v>1</v>
      </c>
      <c r="H110" s="114">
        <f>zTippingResults[[#This Row],[TipperID]]</f>
        <v>67</v>
      </c>
      <c r="K110">
        <v>109</v>
      </c>
      <c r="L110">
        <v>175</v>
      </c>
      <c r="M110">
        <v>0</v>
      </c>
    </row>
    <row r="111" spans="1:13" x14ac:dyDescent="0.35">
      <c r="A111" s="114">
        <v>110</v>
      </c>
      <c r="B111" s="114">
        <v>72</v>
      </c>
      <c r="C111" s="114">
        <v>0</v>
      </c>
      <c r="D111" s="114">
        <v>106</v>
      </c>
      <c r="E111" s="114">
        <v>1</v>
      </c>
      <c r="F111" s="114">
        <v>1</v>
      </c>
      <c r="H111" s="114">
        <f>zTippingResults[[#This Row],[TipperID]]</f>
        <v>72</v>
      </c>
      <c r="K111">
        <v>110</v>
      </c>
      <c r="L111">
        <v>109</v>
      </c>
      <c r="M111">
        <v>0</v>
      </c>
    </row>
    <row r="112" spans="1:13" x14ac:dyDescent="0.35">
      <c r="A112" s="114">
        <v>111</v>
      </c>
      <c r="B112" s="114">
        <v>186</v>
      </c>
      <c r="C112" s="114">
        <v>0</v>
      </c>
      <c r="D112" s="114">
        <v>106</v>
      </c>
      <c r="E112" s="114">
        <v>1</v>
      </c>
      <c r="F112" s="114">
        <v>1</v>
      </c>
      <c r="H112" s="114">
        <f>zTippingResults[[#This Row],[TipperID]]</f>
        <v>186</v>
      </c>
      <c r="K112">
        <v>111</v>
      </c>
      <c r="L112">
        <v>119</v>
      </c>
      <c r="M112">
        <v>0</v>
      </c>
    </row>
    <row r="113" spans="1:13" x14ac:dyDescent="0.35">
      <c r="A113" s="114">
        <v>112</v>
      </c>
      <c r="B113" s="114">
        <v>302</v>
      </c>
      <c r="C113" s="114">
        <v>0</v>
      </c>
      <c r="D113" s="114">
        <v>106</v>
      </c>
      <c r="E113" s="114">
        <v>1</v>
      </c>
      <c r="F113" s="114">
        <v>1</v>
      </c>
      <c r="H113" s="114">
        <f>zTippingResults[[#This Row],[TipperID]]</f>
        <v>302</v>
      </c>
      <c r="K113">
        <v>112</v>
      </c>
      <c r="L113">
        <v>302</v>
      </c>
      <c r="M113">
        <v>0</v>
      </c>
    </row>
    <row r="114" spans="1:13" x14ac:dyDescent="0.35">
      <c r="A114" s="114">
        <v>113</v>
      </c>
      <c r="B114" s="114">
        <v>283</v>
      </c>
      <c r="C114" s="114">
        <v>0</v>
      </c>
      <c r="D114" s="114">
        <v>106</v>
      </c>
      <c r="E114" s="114">
        <v>1</v>
      </c>
      <c r="F114" s="114">
        <v>1</v>
      </c>
      <c r="H114" s="114">
        <f>zTippingResults[[#This Row],[TipperID]]</f>
        <v>283</v>
      </c>
      <c r="K114">
        <v>113</v>
      </c>
      <c r="L114">
        <v>32</v>
      </c>
      <c r="M114">
        <v>0</v>
      </c>
    </row>
    <row r="115" spans="1:13" x14ac:dyDescent="0.35">
      <c r="A115" s="114">
        <v>114</v>
      </c>
      <c r="B115" s="114">
        <v>132</v>
      </c>
      <c r="C115" s="114">
        <v>0</v>
      </c>
      <c r="D115" s="114">
        <v>106</v>
      </c>
      <c r="E115" s="114">
        <v>1</v>
      </c>
      <c r="F115" s="114">
        <v>1</v>
      </c>
      <c r="H115" s="114">
        <f>zTippingResults[[#This Row],[TipperID]]</f>
        <v>132</v>
      </c>
      <c r="K115">
        <v>114</v>
      </c>
      <c r="L115">
        <v>72</v>
      </c>
      <c r="M115">
        <v>0</v>
      </c>
    </row>
    <row r="116" spans="1:13" x14ac:dyDescent="0.35">
      <c r="A116" s="114">
        <v>115</v>
      </c>
      <c r="B116" s="114">
        <v>303</v>
      </c>
      <c r="C116" s="114">
        <v>0</v>
      </c>
      <c r="D116" s="114">
        <v>106</v>
      </c>
      <c r="E116" s="114">
        <v>1</v>
      </c>
      <c r="F116" s="114">
        <v>1</v>
      </c>
      <c r="H116" s="114">
        <f>zTippingResults[[#This Row],[TipperID]]</f>
        <v>303</v>
      </c>
      <c r="K116">
        <v>115</v>
      </c>
      <c r="L116">
        <v>53</v>
      </c>
      <c r="M116">
        <v>0</v>
      </c>
    </row>
    <row r="117" spans="1:13" x14ac:dyDescent="0.35">
      <c r="A117" s="114">
        <v>116</v>
      </c>
      <c r="B117" s="114">
        <v>126</v>
      </c>
      <c r="C117" s="114">
        <v>0</v>
      </c>
      <c r="D117" s="114">
        <v>106</v>
      </c>
      <c r="E117" s="114">
        <v>1</v>
      </c>
      <c r="F117" s="114">
        <v>1</v>
      </c>
      <c r="H117" s="114">
        <f>zTippingResults[[#This Row],[TipperID]]</f>
        <v>126</v>
      </c>
      <c r="K117">
        <v>116</v>
      </c>
      <c r="L117">
        <v>13</v>
      </c>
      <c r="M117">
        <v>0</v>
      </c>
    </row>
    <row r="118" spans="1:13" x14ac:dyDescent="0.35">
      <c r="A118" s="114">
        <v>117</v>
      </c>
      <c r="B118" s="114">
        <v>245</v>
      </c>
      <c r="C118" s="114">
        <v>0</v>
      </c>
      <c r="D118" s="114">
        <v>106</v>
      </c>
      <c r="E118" s="114">
        <v>1</v>
      </c>
      <c r="F118" s="114">
        <v>1</v>
      </c>
      <c r="H118" s="114">
        <f>zTippingResults[[#This Row],[TipperID]]</f>
        <v>245</v>
      </c>
      <c r="K118">
        <v>117</v>
      </c>
      <c r="L118">
        <v>301</v>
      </c>
      <c r="M118">
        <v>0</v>
      </c>
    </row>
    <row r="119" spans="1:13" x14ac:dyDescent="0.35">
      <c r="A119" s="114">
        <v>118</v>
      </c>
      <c r="B119" s="114">
        <v>247</v>
      </c>
      <c r="C119" s="114">
        <v>0</v>
      </c>
      <c r="D119" s="114">
        <v>106</v>
      </c>
      <c r="E119" s="114">
        <v>1</v>
      </c>
      <c r="F119" s="114">
        <v>1</v>
      </c>
      <c r="H119" s="114">
        <f>zTippingResults[[#This Row],[TipperID]]</f>
        <v>247</v>
      </c>
      <c r="K119">
        <v>118</v>
      </c>
      <c r="L119">
        <v>167</v>
      </c>
      <c r="M119">
        <v>0</v>
      </c>
    </row>
    <row r="120" spans="1:13" x14ac:dyDescent="0.35">
      <c r="A120" s="114">
        <v>119</v>
      </c>
      <c r="B120" s="114">
        <v>149</v>
      </c>
      <c r="C120" s="114">
        <v>0</v>
      </c>
      <c r="D120" s="114">
        <v>106</v>
      </c>
      <c r="E120" s="114">
        <v>1</v>
      </c>
      <c r="F120" s="114">
        <v>1</v>
      </c>
      <c r="H120" s="114">
        <f>zTippingResults[[#This Row],[TipperID]]</f>
        <v>149</v>
      </c>
      <c r="K120">
        <v>119</v>
      </c>
      <c r="L120">
        <v>281</v>
      </c>
      <c r="M120">
        <v>0</v>
      </c>
    </row>
    <row r="121" spans="1:13" x14ac:dyDescent="0.35">
      <c r="A121" s="114">
        <v>120</v>
      </c>
      <c r="B121" s="114">
        <v>175</v>
      </c>
      <c r="C121" s="114">
        <v>0</v>
      </c>
      <c r="D121" s="114">
        <v>106</v>
      </c>
      <c r="E121" s="114">
        <v>1</v>
      </c>
      <c r="F121" s="114">
        <v>1</v>
      </c>
      <c r="H121" s="114">
        <f>zTippingResults[[#This Row],[TipperID]]</f>
        <v>175</v>
      </c>
      <c r="K121">
        <v>120</v>
      </c>
      <c r="L121">
        <v>245</v>
      </c>
      <c r="M121">
        <v>0</v>
      </c>
    </row>
    <row r="122" spans="1:13" x14ac:dyDescent="0.35">
      <c r="A122" s="114">
        <v>121</v>
      </c>
      <c r="B122" s="114">
        <v>264</v>
      </c>
      <c r="C122" s="114">
        <v>0</v>
      </c>
      <c r="D122" s="114">
        <v>106</v>
      </c>
      <c r="E122" s="114">
        <v>1</v>
      </c>
      <c r="F122" s="114">
        <v>1</v>
      </c>
      <c r="H122" s="114">
        <f>zTippingResults[[#This Row],[TipperID]]</f>
        <v>264</v>
      </c>
      <c r="K122">
        <v>121</v>
      </c>
      <c r="L122">
        <v>40</v>
      </c>
      <c r="M122">
        <v>0</v>
      </c>
    </row>
    <row r="123" spans="1:13" x14ac:dyDescent="0.35">
      <c r="A123" s="114">
        <v>122</v>
      </c>
      <c r="B123" s="114">
        <v>278</v>
      </c>
      <c r="C123" s="114">
        <v>0</v>
      </c>
      <c r="D123" s="114">
        <v>106</v>
      </c>
      <c r="E123" s="114">
        <v>1</v>
      </c>
      <c r="F123" s="114">
        <v>1</v>
      </c>
      <c r="H123" s="114">
        <f>zTippingResults[[#This Row],[TipperID]]</f>
        <v>278</v>
      </c>
      <c r="K123">
        <v>122</v>
      </c>
      <c r="L123">
        <v>185</v>
      </c>
      <c r="M123">
        <v>0</v>
      </c>
    </row>
    <row r="124" spans="1:13" x14ac:dyDescent="0.35">
      <c r="A124" s="114">
        <v>123</v>
      </c>
      <c r="B124" s="114">
        <v>281</v>
      </c>
      <c r="C124" s="114">
        <v>0</v>
      </c>
      <c r="D124" s="114">
        <v>106</v>
      </c>
      <c r="E124" s="114">
        <v>1</v>
      </c>
      <c r="F124" s="114">
        <v>1</v>
      </c>
      <c r="H124" s="114">
        <f>zTippingResults[[#This Row],[TipperID]]</f>
        <v>281</v>
      </c>
      <c r="K124">
        <v>123</v>
      </c>
      <c r="L124">
        <v>295</v>
      </c>
      <c r="M124">
        <v>0</v>
      </c>
    </row>
    <row r="125" spans="1:13" x14ac:dyDescent="0.35">
      <c r="A125" s="114">
        <v>124</v>
      </c>
      <c r="B125" s="114">
        <v>104</v>
      </c>
      <c r="C125" s="114">
        <v>0</v>
      </c>
      <c r="D125" s="114">
        <v>106</v>
      </c>
      <c r="E125" s="114">
        <v>1</v>
      </c>
      <c r="F125" s="114">
        <v>1</v>
      </c>
      <c r="H125" s="114">
        <f>zTippingResults[[#This Row],[TipperID]]</f>
        <v>104</v>
      </c>
      <c r="K125">
        <v>124</v>
      </c>
      <c r="L125">
        <v>191</v>
      </c>
      <c r="M125">
        <v>0</v>
      </c>
    </row>
    <row r="126" spans="1:13" x14ac:dyDescent="0.35">
      <c r="A126" s="114">
        <v>125</v>
      </c>
      <c r="B126" s="114">
        <v>295</v>
      </c>
      <c r="C126" s="114">
        <v>0</v>
      </c>
      <c r="D126" s="114">
        <v>106</v>
      </c>
      <c r="E126" s="114">
        <v>1</v>
      </c>
      <c r="F126" s="114">
        <v>1</v>
      </c>
      <c r="H126" s="114">
        <f>zTippingResults[[#This Row],[TipperID]]</f>
        <v>295</v>
      </c>
      <c r="K126">
        <v>125</v>
      </c>
      <c r="L126">
        <v>186</v>
      </c>
      <c r="M126">
        <v>0</v>
      </c>
    </row>
    <row r="127" spans="1:13" x14ac:dyDescent="0.35">
      <c r="A127" s="114">
        <v>126</v>
      </c>
      <c r="B127" s="114">
        <v>32</v>
      </c>
      <c r="C127" s="114">
        <v>0</v>
      </c>
      <c r="D127" s="114">
        <v>106</v>
      </c>
      <c r="E127" s="114">
        <v>1</v>
      </c>
      <c r="F127" s="114">
        <v>1</v>
      </c>
      <c r="H127" s="114">
        <f>zTippingResults[[#This Row],[TipperID]]</f>
        <v>32</v>
      </c>
      <c r="K127">
        <v>126</v>
      </c>
      <c r="L127">
        <v>194</v>
      </c>
      <c r="M127">
        <v>0</v>
      </c>
    </row>
    <row r="128" spans="1:13" x14ac:dyDescent="0.35">
      <c r="A128" s="114">
        <v>127</v>
      </c>
      <c r="B128" s="114">
        <v>319</v>
      </c>
      <c r="C128" s="114">
        <v>0</v>
      </c>
      <c r="D128" s="114">
        <v>106</v>
      </c>
      <c r="E128" s="114">
        <v>1</v>
      </c>
      <c r="F128" s="114">
        <v>1</v>
      </c>
      <c r="H128" s="114">
        <f>zTippingResults[[#This Row],[TipperID]]</f>
        <v>319</v>
      </c>
      <c r="K128">
        <v>127</v>
      </c>
      <c r="L128">
        <v>31</v>
      </c>
      <c r="M128">
        <v>0</v>
      </c>
    </row>
    <row r="129" spans="1:13" x14ac:dyDescent="0.35">
      <c r="A129" s="114">
        <v>128</v>
      </c>
      <c r="B129" s="114">
        <v>156</v>
      </c>
      <c r="C129" s="114">
        <v>0</v>
      </c>
      <c r="D129" s="114">
        <v>106</v>
      </c>
      <c r="E129" s="114">
        <v>1</v>
      </c>
      <c r="F129" s="114">
        <v>1</v>
      </c>
      <c r="H129" s="114">
        <f>zTippingResults[[#This Row],[TipperID]]</f>
        <v>156</v>
      </c>
      <c r="K129">
        <v>128</v>
      </c>
      <c r="L129">
        <v>41</v>
      </c>
      <c r="M129">
        <v>0</v>
      </c>
    </row>
    <row r="130" spans="1:13" x14ac:dyDescent="0.35">
      <c r="A130" s="114">
        <v>129</v>
      </c>
      <c r="B130" s="114">
        <v>272</v>
      </c>
      <c r="C130" s="114">
        <v>0</v>
      </c>
      <c r="D130" s="114">
        <v>106</v>
      </c>
      <c r="E130" s="114">
        <v>1</v>
      </c>
      <c r="F130" s="114">
        <v>1</v>
      </c>
      <c r="H130" s="114">
        <f>zTippingResults[[#This Row],[TipperID]]</f>
        <v>272</v>
      </c>
      <c r="K130">
        <v>129</v>
      </c>
      <c r="L130">
        <v>156</v>
      </c>
      <c r="M130">
        <v>0</v>
      </c>
    </row>
    <row r="131" spans="1:13" x14ac:dyDescent="0.35">
      <c r="A131" s="114">
        <v>130</v>
      </c>
      <c r="B131" s="114">
        <v>136</v>
      </c>
      <c r="C131" s="114">
        <v>0</v>
      </c>
      <c r="D131" s="114">
        <v>106</v>
      </c>
      <c r="E131" s="114">
        <v>1</v>
      </c>
      <c r="F131" s="114">
        <v>1</v>
      </c>
      <c r="H131" s="114">
        <f>zTippingResults[[#This Row],[TipperID]]</f>
        <v>136</v>
      </c>
      <c r="K131">
        <v>130</v>
      </c>
      <c r="L131">
        <v>283</v>
      </c>
      <c r="M131">
        <v>0</v>
      </c>
    </row>
    <row r="132" spans="1:13" x14ac:dyDescent="0.35">
      <c r="A132" s="114">
        <v>131</v>
      </c>
      <c r="B132" s="114">
        <v>185</v>
      </c>
      <c r="C132" s="114">
        <v>0</v>
      </c>
      <c r="D132" s="114">
        <v>106</v>
      </c>
      <c r="E132" s="114">
        <v>1</v>
      </c>
      <c r="F132" s="114">
        <v>1</v>
      </c>
      <c r="H132" s="114">
        <f>zTippingResults[[#This Row],[TipperID]]</f>
        <v>185</v>
      </c>
      <c r="K132">
        <v>131</v>
      </c>
      <c r="L132">
        <v>264</v>
      </c>
      <c r="M132">
        <v>0</v>
      </c>
    </row>
    <row r="133" spans="1:13" x14ac:dyDescent="0.35">
      <c r="A133" s="114">
        <v>132</v>
      </c>
      <c r="B133" s="114">
        <v>146</v>
      </c>
      <c r="C133" s="114">
        <v>0</v>
      </c>
      <c r="D133" s="114">
        <v>106</v>
      </c>
      <c r="E133" s="114">
        <v>1</v>
      </c>
      <c r="F133" s="114">
        <v>1</v>
      </c>
      <c r="H133" s="114">
        <f>zTippingResults[[#This Row],[TipperID]]</f>
        <v>146</v>
      </c>
      <c r="K133">
        <v>132</v>
      </c>
      <c r="L133">
        <v>188</v>
      </c>
      <c r="M133">
        <v>0</v>
      </c>
    </row>
    <row r="134" spans="1:13" x14ac:dyDescent="0.35">
      <c r="A134" s="114">
        <v>133</v>
      </c>
      <c r="B134" s="114">
        <v>61</v>
      </c>
      <c r="C134" s="114">
        <v>0</v>
      </c>
      <c r="D134" s="114">
        <v>106</v>
      </c>
      <c r="E134" s="114">
        <v>1</v>
      </c>
      <c r="F134" s="114">
        <v>1</v>
      </c>
      <c r="H134" s="114">
        <f>zTippingResults[[#This Row],[TipperID]]</f>
        <v>61</v>
      </c>
      <c r="K134">
        <v>133</v>
      </c>
      <c r="L134">
        <v>104</v>
      </c>
      <c r="M134">
        <v>0</v>
      </c>
    </row>
    <row r="135" spans="1:13" x14ac:dyDescent="0.35">
      <c r="A135" s="114">
        <v>134</v>
      </c>
      <c r="B135" s="114">
        <v>141</v>
      </c>
      <c r="C135" s="114">
        <v>0</v>
      </c>
      <c r="D135" s="114">
        <v>106</v>
      </c>
      <c r="E135" s="114">
        <v>1</v>
      </c>
      <c r="F135" s="114">
        <v>1</v>
      </c>
      <c r="H135" s="114">
        <f>zTippingResults[[#This Row],[TipperID]]</f>
        <v>141</v>
      </c>
      <c r="K135">
        <v>134</v>
      </c>
      <c r="L135">
        <v>146</v>
      </c>
      <c r="M135">
        <v>0</v>
      </c>
    </row>
    <row r="136" spans="1:13" x14ac:dyDescent="0.35">
      <c r="A136" s="114">
        <v>135</v>
      </c>
      <c r="B136" s="114">
        <v>310</v>
      </c>
      <c r="C136" s="114">
        <v>0</v>
      </c>
      <c r="D136" s="114">
        <v>106</v>
      </c>
      <c r="E136" s="114">
        <v>1</v>
      </c>
      <c r="F136" s="114">
        <v>1</v>
      </c>
      <c r="H136" s="114">
        <f>zTippingResults[[#This Row],[TipperID]]</f>
        <v>310</v>
      </c>
      <c r="K136">
        <v>135</v>
      </c>
      <c r="L136">
        <v>37</v>
      </c>
      <c r="M136">
        <v>0</v>
      </c>
    </row>
    <row r="137" spans="1:13" x14ac:dyDescent="0.35">
      <c r="A137" s="114">
        <v>136</v>
      </c>
      <c r="B137" s="114">
        <v>41</v>
      </c>
      <c r="C137" s="114">
        <v>0</v>
      </c>
      <c r="D137" s="114">
        <v>106</v>
      </c>
      <c r="E137" s="114">
        <v>1</v>
      </c>
      <c r="F137" s="114">
        <v>1</v>
      </c>
      <c r="H137" s="114">
        <f>zTippingResults[[#This Row],[TipperID]]</f>
        <v>41</v>
      </c>
      <c r="K137">
        <v>136</v>
      </c>
      <c r="L137">
        <v>300</v>
      </c>
      <c r="M137">
        <v>0</v>
      </c>
    </row>
    <row r="138" spans="1:13" x14ac:dyDescent="0.35">
      <c r="A138" s="114">
        <v>137</v>
      </c>
      <c r="B138" s="114">
        <v>37</v>
      </c>
      <c r="C138" s="114">
        <v>0</v>
      </c>
      <c r="D138" s="114">
        <v>106</v>
      </c>
      <c r="E138" s="114">
        <v>1</v>
      </c>
      <c r="F138" s="114">
        <v>1</v>
      </c>
      <c r="H138" s="114">
        <f>zTippingResults[[#This Row],[TipperID]]</f>
        <v>37</v>
      </c>
      <c r="K138">
        <v>137</v>
      </c>
      <c r="L138">
        <v>278</v>
      </c>
      <c r="M138">
        <v>0</v>
      </c>
    </row>
    <row r="139" spans="1:13" x14ac:dyDescent="0.35">
      <c r="A139" s="114">
        <v>138</v>
      </c>
      <c r="B139" s="114">
        <v>84</v>
      </c>
      <c r="C139" s="114">
        <v>0</v>
      </c>
      <c r="D139" s="114">
        <v>106</v>
      </c>
      <c r="E139" s="114">
        <v>1</v>
      </c>
      <c r="F139" s="114">
        <v>1</v>
      </c>
      <c r="H139" s="114">
        <f>zTippingResults[[#This Row],[TipperID]]</f>
        <v>84</v>
      </c>
      <c r="K139">
        <v>138</v>
      </c>
      <c r="L139">
        <v>293</v>
      </c>
      <c r="M139">
        <v>0</v>
      </c>
    </row>
    <row r="140" spans="1:13" x14ac:dyDescent="0.35">
      <c r="A140" s="114">
        <v>139</v>
      </c>
      <c r="B140" s="114">
        <v>119</v>
      </c>
      <c r="C140" s="114">
        <v>0</v>
      </c>
      <c r="D140" s="114">
        <v>106</v>
      </c>
      <c r="E140" s="114">
        <v>1</v>
      </c>
      <c r="F140" s="114">
        <v>1</v>
      </c>
      <c r="H140" s="114">
        <f>zTippingResults[[#This Row],[TipperID]]</f>
        <v>119</v>
      </c>
      <c r="K140">
        <v>139</v>
      </c>
      <c r="L140">
        <v>141</v>
      </c>
      <c r="M140">
        <v>0</v>
      </c>
    </row>
    <row r="141" spans="1:13" x14ac:dyDescent="0.35">
      <c r="A141" s="114">
        <v>140</v>
      </c>
      <c r="B141" s="114">
        <v>160</v>
      </c>
      <c r="C141" s="114">
        <v>0</v>
      </c>
      <c r="D141" s="114">
        <v>106</v>
      </c>
      <c r="E141" s="114">
        <v>1</v>
      </c>
      <c r="F141" s="114">
        <v>1</v>
      </c>
      <c r="H141" s="114">
        <f>zTippingResults[[#This Row],[TipperID]]</f>
        <v>160</v>
      </c>
      <c r="K141">
        <v>140</v>
      </c>
      <c r="L141">
        <v>126</v>
      </c>
      <c r="M141">
        <v>0</v>
      </c>
    </row>
    <row r="142" spans="1:13" x14ac:dyDescent="0.35">
      <c r="A142" s="114">
        <v>141</v>
      </c>
      <c r="B142" s="114">
        <v>191</v>
      </c>
      <c r="C142" s="114">
        <v>0</v>
      </c>
      <c r="D142" s="114">
        <v>106</v>
      </c>
      <c r="E142" s="114">
        <v>1</v>
      </c>
      <c r="F142" s="114">
        <v>1</v>
      </c>
      <c r="H142" s="114">
        <f>zTippingResults[[#This Row],[TipperID]]</f>
        <v>191</v>
      </c>
      <c r="K142">
        <v>141</v>
      </c>
      <c r="L142">
        <v>160</v>
      </c>
      <c r="M142">
        <v>0</v>
      </c>
    </row>
    <row r="143" spans="1:13" x14ac:dyDescent="0.35">
      <c r="A143" s="114">
        <v>142</v>
      </c>
      <c r="B143" s="114">
        <v>188</v>
      </c>
      <c r="C143" s="114">
        <v>0</v>
      </c>
      <c r="D143" s="114">
        <v>106</v>
      </c>
      <c r="E143" s="114">
        <v>1</v>
      </c>
      <c r="F143" s="114">
        <v>1</v>
      </c>
      <c r="H143" s="114">
        <f>zTippingResults[[#This Row],[TipperID]]</f>
        <v>188</v>
      </c>
      <c r="K143">
        <v>142</v>
      </c>
      <c r="L143">
        <v>67</v>
      </c>
      <c r="M143">
        <v>0</v>
      </c>
    </row>
    <row r="144" spans="1:13" x14ac:dyDescent="0.35">
      <c r="A144" s="114">
        <v>143</v>
      </c>
      <c r="B144" s="114">
        <v>36</v>
      </c>
      <c r="C144" s="114">
        <v>0</v>
      </c>
      <c r="D144" s="114">
        <v>106</v>
      </c>
      <c r="E144" s="114">
        <v>1</v>
      </c>
      <c r="F144" s="114">
        <v>1</v>
      </c>
      <c r="H144" s="114">
        <f>zTippingResults[[#This Row],[TipperID]]</f>
        <v>36</v>
      </c>
      <c r="K144">
        <v>143</v>
      </c>
      <c r="L144">
        <v>84</v>
      </c>
      <c r="M144">
        <v>0</v>
      </c>
    </row>
    <row r="145" spans="1:13" x14ac:dyDescent="0.35">
      <c r="A145" s="114">
        <v>144</v>
      </c>
      <c r="B145" s="114">
        <v>274</v>
      </c>
      <c r="C145" s="114">
        <v>0</v>
      </c>
      <c r="D145" s="114">
        <v>106</v>
      </c>
      <c r="E145" s="114">
        <v>1</v>
      </c>
      <c r="F145" s="114">
        <v>1</v>
      </c>
      <c r="H145" s="114">
        <f>zTippingResults[[#This Row],[TipperID]]</f>
        <v>274</v>
      </c>
      <c r="K145">
        <v>144</v>
      </c>
      <c r="L145">
        <v>267</v>
      </c>
      <c r="M145">
        <v>0</v>
      </c>
    </row>
    <row r="146" spans="1:13" x14ac:dyDescent="0.35">
      <c r="A146" s="114">
        <v>145</v>
      </c>
      <c r="B146" s="114">
        <v>49</v>
      </c>
      <c r="C146" s="114">
        <v>0</v>
      </c>
      <c r="D146" s="114">
        <v>106</v>
      </c>
      <c r="E146" s="114">
        <v>1</v>
      </c>
      <c r="F146" s="114">
        <v>1</v>
      </c>
      <c r="H146" s="114">
        <f>zTippingResults[[#This Row],[TipperID]]</f>
        <v>49</v>
      </c>
      <c r="K146">
        <v>145</v>
      </c>
      <c r="L146">
        <v>36</v>
      </c>
      <c r="M146">
        <v>0</v>
      </c>
    </row>
    <row r="147" spans="1:13" x14ac:dyDescent="0.35">
      <c r="A147" s="114">
        <v>146</v>
      </c>
      <c r="B147" s="114">
        <v>267</v>
      </c>
      <c r="C147" s="114">
        <v>0</v>
      </c>
      <c r="D147" s="114">
        <v>106</v>
      </c>
      <c r="E147" s="114">
        <v>1</v>
      </c>
      <c r="F147" s="114">
        <v>1</v>
      </c>
      <c r="H147" s="114">
        <f>zTippingResults[[#This Row],[TipperID]]</f>
        <v>267</v>
      </c>
      <c r="K147">
        <v>146</v>
      </c>
      <c r="L147">
        <v>61</v>
      </c>
      <c r="M147">
        <v>0</v>
      </c>
    </row>
    <row r="148" spans="1:13" x14ac:dyDescent="0.35">
      <c r="A148" s="114">
        <v>147</v>
      </c>
      <c r="B148" s="114">
        <v>194</v>
      </c>
      <c r="C148" s="114">
        <v>0</v>
      </c>
      <c r="D148" s="114">
        <v>106</v>
      </c>
      <c r="E148" s="114">
        <v>1</v>
      </c>
      <c r="F148" s="114">
        <v>1</v>
      </c>
      <c r="H148" s="114">
        <f>zTippingResults[[#This Row],[TipperID]]</f>
        <v>194</v>
      </c>
      <c r="K148">
        <v>147</v>
      </c>
      <c r="L148">
        <v>303</v>
      </c>
      <c r="M148">
        <v>0</v>
      </c>
    </row>
    <row r="149" spans="1:13" x14ac:dyDescent="0.35">
      <c r="A149" s="114">
        <v>148</v>
      </c>
      <c r="B149" s="114">
        <v>109</v>
      </c>
      <c r="C149" s="114">
        <v>0</v>
      </c>
      <c r="D149" s="114">
        <v>106</v>
      </c>
      <c r="E149" s="114">
        <v>1</v>
      </c>
      <c r="F149" s="114">
        <v>1</v>
      </c>
      <c r="H149" s="114">
        <f>zTippingResults[[#This Row],[TipperID]]</f>
        <v>109</v>
      </c>
      <c r="K149">
        <v>148</v>
      </c>
      <c r="L149">
        <v>136</v>
      </c>
      <c r="M149">
        <v>0</v>
      </c>
    </row>
    <row r="150" spans="1:13" x14ac:dyDescent="0.35">
      <c r="A150" s="114">
        <v>149</v>
      </c>
      <c r="B150" s="114">
        <v>300</v>
      </c>
      <c r="C150" s="114">
        <v>0</v>
      </c>
      <c r="D150" s="114">
        <v>106</v>
      </c>
      <c r="E150" s="114">
        <v>1</v>
      </c>
      <c r="F150" s="114">
        <v>1</v>
      </c>
      <c r="H150" s="114">
        <f>zTippingResults[[#This Row],[TipperID]]</f>
        <v>300</v>
      </c>
      <c r="K150">
        <v>149</v>
      </c>
      <c r="L150">
        <v>83</v>
      </c>
      <c r="M150">
        <v>0</v>
      </c>
    </row>
    <row r="151" spans="1:13" x14ac:dyDescent="0.35">
      <c r="A151" s="114">
        <v>150</v>
      </c>
      <c r="B151" s="114">
        <v>31</v>
      </c>
      <c r="C151" s="114">
        <v>0</v>
      </c>
      <c r="D151" s="114">
        <v>106</v>
      </c>
      <c r="E151" s="114">
        <v>1</v>
      </c>
      <c r="F151" s="114">
        <v>1</v>
      </c>
      <c r="H151" s="114">
        <f>zTippingResults[[#This Row],[TipperID]]</f>
        <v>31</v>
      </c>
      <c r="K151">
        <v>150</v>
      </c>
      <c r="L151">
        <v>149</v>
      </c>
      <c r="M151">
        <v>0</v>
      </c>
    </row>
    <row r="152" spans="1:13" x14ac:dyDescent="0.35">
      <c r="A152" s="114">
        <v>151</v>
      </c>
      <c r="B152" s="114">
        <v>294</v>
      </c>
      <c r="C152" s="114">
        <v>0</v>
      </c>
      <c r="D152" s="114">
        <v>106</v>
      </c>
      <c r="E152" s="114">
        <v>1</v>
      </c>
      <c r="F152" s="114">
        <v>1</v>
      </c>
      <c r="H152" s="114">
        <f>zTippingResults[[#This Row],[TipperID]]</f>
        <v>294</v>
      </c>
      <c r="K152">
        <v>151</v>
      </c>
      <c r="L152">
        <v>294</v>
      </c>
      <c r="M152">
        <v>0</v>
      </c>
    </row>
    <row r="153" spans="1:13" x14ac:dyDescent="0.35">
      <c r="A153" s="114">
        <v>152</v>
      </c>
      <c r="B153" s="114">
        <v>99</v>
      </c>
      <c r="C153" s="114">
        <v>0</v>
      </c>
      <c r="D153" s="114">
        <v>106</v>
      </c>
      <c r="E153" s="114">
        <v>1</v>
      </c>
      <c r="F153" s="114">
        <v>1</v>
      </c>
      <c r="H153" s="114">
        <f>zTippingResults[[#This Row],[TipperID]]</f>
        <v>99</v>
      </c>
      <c r="K153">
        <v>152</v>
      </c>
      <c r="L153">
        <v>315</v>
      </c>
      <c r="M153">
        <v>0</v>
      </c>
    </row>
    <row r="154" spans="1:13" x14ac:dyDescent="0.35">
      <c r="A154" s="114">
        <v>153</v>
      </c>
      <c r="B154" s="114">
        <v>140</v>
      </c>
      <c r="C154" s="114">
        <v>0</v>
      </c>
      <c r="D154" s="114">
        <v>106</v>
      </c>
      <c r="E154" s="114">
        <v>1</v>
      </c>
      <c r="F154" s="114">
        <v>1</v>
      </c>
      <c r="H154" s="114">
        <f>zTippingResults[[#This Row],[TipperID]]</f>
        <v>140</v>
      </c>
      <c r="K154">
        <v>153</v>
      </c>
      <c r="L154">
        <v>46</v>
      </c>
      <c r="M154">
        <v>0</v>
      </c>
    </row>
    <row r="155" spans="1:13" x14ac:dyDescent="0.35">
      <c r="A155" s="114">
        <v>154</v>
      </c>
      <c r="B155" s="114">
        <v>133</v>
      </c>
      <c r="C155" s="114">
        <v>0</v>
      </c>
      <c r="D155" s="114">
        <v>154</v>
      </c>
      <c r="E155" s="114">
        <v>0</v>
      </c>
      <c r="F155" s="114">
        <v>1</v>
      </c>
      <c r="H155" s="114">
        <f>zTippingResults[[#This Row],[TipperID]]</f>
        <v>133</v>
      </c>
      <c r="K155">
        <v>154</v>
      </c>
      <c r="L155">
        <v>62</v>
      </c>
      <c r="M155">
        <v>0</v>
      </c>
    </row>
    <row r="156" spans="1:13" x14ac:dyDescent="0.35">
      <c r="A156" s="114">
        <v>155</v>
      </c>
      <c r="B156" s="114">
        <v>110</v>
      </c>
      <c r="C156" s="114">
        <v>0</v>
      </c>
      <c r="D156" s="114">
        <v>154</v>
      </c>
      <c r="E156" s="114">
        <v>0</v>
      </c>
      <c r="F156" s="114">
        <v>1</v>
      </c>
      <c r="H156" s="114">
        <f>zTippingResults[[#This Row],[TipperID]]</f>
        <v>110</v>
      </c>
      <c r="K156">
        <v>155</v>
      </c>
      <c r="L156">
        <v>275</v>
      </c>
      <c r="M156">
        <v>0</v>
      </c>
    </row>
    <row r="157" spans="1:13" x14ac:dyDescent="0.35">
      <c r="A157" s="114">
        <v>156</v>
      </c>
      <c r="B157" s="114">
        <v>62</v>
      </c>
      <c r="C157" s="114">
        <v>0</v>
      </c>
      <c r="D157" s="114">
        <v>154</v>
      </c>
      <c r="E157" s="114">
        <v>0</v>
      </c>
      <c r="F157" s="114">
        <v>1</v>
      </c>
      <c r="H157" s="114">
        <f>zTippingResults[[#This Row],[TipperID]]</f>
        <v>62</v>
      </c>
      <c r="K157">
        <v>156</v>
      </c>
      <c r="L157">
        <v>152</v>
      </c>
      <c r="M157">
        <v>0</v>
      </c>
    </row>
    <row r="158" spans="1:13" x14ac:dyDescent="0.35">
      <c r="A158" s="114">
        <v>157</v>
      </c>
      <c r="B158" s="114">
        <v>187</v>
      </c>
      <c r="C158" s="114">
        <v>0</v>
      </c>
      <c r="D158" s="114">
        <v>154</v>
      </c>
      <c r="E158" s="114">
        <v>0</v>
      </c>
      <c r="F158" s="114">
        <v>1</v>
      </c>
      <c r="H158" s="114">
        <f>zTippingResults[[#This Row],[TipperID]]</f>
        <v>187</v>
      </c>
      <c r="K158">
        <v>157</v>
      </c>
      <c r="L158">
        <v>314</v>
      </c>
      <c r="M158">
        <v>0</v>
      </c>
    </row>
    <row r="159" spans="1:13" x14ac:dyDescent="0.35">
      <c r="A159" s="114">
        <v>158</v>
      </c>
      <c r="B159" s="114">
        <v>121</v>
      </c>
      <c r="C159" s="114">
        <v>0</v>
      </c>
      <c r="D159" s="114">
        <v>154</v>
      </c>
      <c r="E159" s="114">
        <v>0</v>
      </c>
      <c r="F159" s="114">
        <v>1</v>
      </c>
      <c r="H159" s="114">
        <f>zTippingResults[[#This Row],[TipperID]]</f>
        <v>121</v>
      </c>
      <c r="K159">
        <v>158</v>
      </c>
      <c r="L159">
        <v>243</v>
      </c>
      <c r="M159">
        <v>0</v>
      </c>
    </row>
    <row r="160" spans="1:13" x14ac:dyDescent="0.35">
      <c r="A160" s="114">
        <v>159</v>
      </c>
      <c r="B160" s="114">
        <v>152</v>
      </c>
      <c r="C160" s="114">
        <v>0</v>
      </c>
      <c r="D160" s="114">
        <v>154</v>
      </c>
      <c r="E160" s="114">
        <v>0</v>
      </c>
      <c r="F160" s="114">
        <v>1</v>
      </c>
      <c r="H160" s="114">
        <f>zTippingResults[[#This Row],[TipperID]]</f>
        <v>152</v>
      </c>
      <c r="K160">
        <v>159</v>
      </c>
      <c r="L160">
        <v>236</v>
      </c>
      <c r="M160">
        <v>0</v>
      </c>
    </row>
    <row r="161" spans="1:13" x14ac:dyDescent="0.35">
      <c r="A161" s="114">
        <v>160</v>
      </c>
      <c r="B161" s="114">
        <v>263</v>
      </c>
      <c r="C161" s="114">
        <v>0</v>
      </c>
      <c r="D161" s="114">
        <v>154</v>
      </c>
      <c r="E161" s="114">
        <v>0</v>
      </c>
      <c r="F161" s="114">
        <v>1</v>
      </c>
      <c r="H161" s="114">
        <f>zTippingResults[[#This Row],[TipperID]]</f>
        <v>263</v>
      </c>
      <c r="K161">
        <v>160</v>
      </c>
      <c r="L161">
        <v>228</v>
      </c>
      <c r="M161">
        <v>0</v>
      </c>
    </row>
    <row r="162" spans="1:13" x14ac:dyDescent="0.35">
      <c r="A162" s="114">
        <v>161</v>
      </c>
      <c r="B162" s="114">
        <v>320</v>
      </c>
      <c r="C162" s="114">
        <v>0</v>
      </c>
      <c r="D162" s="114">
        <v>154</v>
      </c>
      <c r="E162" s="114">
        <v>0</v>
      </c>
      <c r="F162" s="114">
        <v>1</v>
      </c>
      <c r="H162" s="114">
        <f>zTippingResults[[#This Row],[TipperID]]</f>
        <v>320</v>
      </c>
      <c r="K162">
        <v>161</v>
      </c>
      <c r="L162">
        <v>110</v>
      </c>
      <c r="M162">
        <v>0</v>
      </c>
    </row>
    <row r="163" spans="1:13" x14ac:dyDescent="0.35">
      <c r="A163" s="114">
        <v>162</v>
      </c>
      <c r="B163" s="114">
        <v>81</v>
      </c>
      <c r="C163" s="114">
        <v>0</v>
      </c>
      <c r="D163" s="114">
        <v>154</v>
      </c>
      <c r="E163" s="114">
        <v>0</v>
      </c>
      <c r="F163" s="114">
        <v>1</v>
      </c>
      <c r="H163" s="114">
        <f>zTippingResults[[#This Row],[TipperID]]</f>
        <v>81</v>
      </c>
      <c r="K163">
        <v>162</v>
      </c>
      <c r="L163">
        <v>77</v>
      </c>
      <c r="M163">
        <v>0</v>
      </c>
    </row>
    <row r="164" spans="1:13" x14ac:dyDescent="0.35">
      <c r="A164" s="114">
        <v>163</v>
      </c>
      <c r="B164" s="114">
        <v>305</v>
      </c>
      <c r="C164" s="114">
        <v>0</v>
      </c>
      <c r="D164" s="114">
        <v>154</v>
      </c>
      <c r="E164" s="114">
        <v>0</v>
      </c>
      <c r="F164" s="114">
        <v>1</v>
      </c>
      <c r="H164" s="114">
        <f>zTippingResults[[#This Row],[TipperID]]</f>
        <v>305</v>
      </c>
      <c r="K164">
        <v>163</v>
      </c>
      <c r="L164">
        <v>320</v>
      </c>
      <c r="M164">
        <v>0</v>
      </c>
    </row>
    <row r="165" spans="1:13" x14ac:dyDescent="0.35">
      <c r="A165" s="114">
        <v>164</v>
      </c>
      <c r="B165" s="114">
        <v>218</v>
      </c>
      <c r="C165" s="114">
        <v>0</v>
      </c>
      <c r="D165" s="114">
        <v>154</v>
      </c>
      <c r="E165" s="114">
        <v>0</v>
      </c>
      <c r="F165" s="114">
        <v>1</v>
      </c>
      <c r="H165" s="114">
        <f>zTippingResults[[#This Row],[TipperID]]</f>
        <v>218</v>
      </c>
      <c r="K165">
        <v>164</v>
      </c>
      <c r="L165">
        <v>218</v>
      </c>
      <c r="M165">
        <v>0</v>
      </c>
    </row>
    <row r="166" spans="1:13" x14ac:dyDescent="0.35">
      <c r="A166" s="114">
        <v>165</v>
      </c>
      <c r="B166" s="114">
        <v>236</v>
      </c>
      <c r="C166" s="114">
        <v>0</v>
      </c>
      <c r="D166" s="114">
        <v>154</v>
      </c>
      <c r="E166" s="114">
        <v>0</v>
      </c>
      <c r="F166" s="114">
        <v>1</v>
      </c>
      <c r="H166" s="114">
        <f>zTippingResults[[#This Row],[TipperID]]</f>
        <v>236</v>
      </c>
      <c r="K166">
        <v>165</v>
      </c>
      <c r="L166">
        <v>180</v>
      </c>
      <c r="M166">
        <v>0</v>
      </c>
    </row>
    <row r="167" spans="1:13" x14ac:dyDescent="0.35">
      <c r="A167" s="114">
        <v>166</v>
      </c>
      <c r="B167" s="114">
        <v>151</v>
      </c>
      <c r="C167" s="114">
        <v>0</v>
      </c>
      <c r="D167" s="114">
        <v>154</v>
      </c>
      <c r="E167" s="114">
        <v>0</v>
      </c>
      <c r="F167" s="114">
        <v>1</v>
      </c>
      <c r="H167" s="114">
        <f>zTippingResults[[#This Row],[TipperID]]</f>
        <v>151</v>
      </c>
      <c r="K167">
        <v>166</v>
      </c>
      <c r="L167">
        <v>96</v>
      </c>
      <c r="M167">
        <v>0</v>
      </c>
    </row>
    <row r="168" spans="1:13" x14ac:dyDescent="0.35">
      <c r="A168" s="114">
        <v>167</v>
      </c>
      <c r="B168" s="114">
        <v>212</v>
      </c>
      <c r="C168" s="114">
        <v>0</v>
      </c>
      <c r="D168" s="114">
        <v>154</v>
      </c>
      <c r="E168" s="114">
        <v>0</v>
      </c>
      <c r="F168" s="114">
        <v>1</v>
      </c>
      <c r="H168" s="114">
        <f>zTippingResults[[#This Row],[TipperID]]</f>
        <v>212</v>
      </c>
      <c r="K168">
        <v>167</v>
      </c>
      <c r="L168">
        <v>263</v>
      </c>
      <c r="M168">
        <v>0</v>
      </c>
    </row>
    <row r="169" spans="1:13" x14ac:dyDescent="0.35">
      <c r="A169" s="114">
        <v>168</v>
      </c>
      <c r="B169" s="114">
        <v>174</v>
      </c>
      <c r="C169" s="114">
        <v>0</v>
      </c>
      <c r="D169" s="114">
        <v>154</v>
      </c>
      <c r="E169" s="114">
        <v>0</v>
      </c>
      <c r="F169" s="114">
        <v>1</v>
      </c>
      <c r="H169" s="114">
        <f>zTippingResults[[#This Row],[TipperID]]</f>
        <v>174</v>
      </c>
      <c r="K169">
        <v>168</v>
      </c>
      <c r="L169">
        <v>306</v>
      </c>
      <c r="M169">
        <v>0</v>
      </c>
    </row>
    <row r="170" spans="1:13" x14ac:dyDescent="0.35">
      <c r="A170" s="114">
        <v>169</v>
      </c>
      <c r="B170" s="114">
        <v>180</v>
      </c>
      <c r="C170" s="114">
        <v>0</v>
      </c>
      <c r="D170" s="114">
        <v>154</v>
      </c>
      <c r="E170" s="114">
        <v>0</v>
      </c>
      <c r="F170" s="114">
        <v>1</v>
      </c>
      <c r="H170" s="114">
        <f>zTippingResults[[#This Row],[TipperID]]</f>
        <v>180</v>
      </c>
      <c r="K170">
        <v>169</v>
      </c>
      <c r="L170">
        <v>121</v>
      </c>
      <c r="M170">
        <v>0</v>
      </c>
    </row>
    <row r="171" spans="1:13" x14ac:dyDescent="0.35">
      <c r="A171" s="114">
        <v>170</v>
      </c>
      <c r="B171" s="114">
        <v>166</v>
      </c>
      <c r="C171" s="114">
        <v>0</v>
      </c>
      <c r="D171" s="114">
        <v>154</v>
      </c>
      <c r="E171" s="114">
        <v>0</v>
      </c>
      <c r="F171" s="114">
        <v>1</v>
      </c>
      <c r="H171" s="114">
        <f>zTippingResults[[#This Row],[TipperID]]</f>
        <v>166</v>
      </c>
      <c r="K171">
        <v>170</v>
      </c>
      <c r="L171">
        <v>212</v>
      </c>
      <c r="M171">
        <v>0</v>
      </c>
    </row>
    <row r="172" spans="1:13" x14ac:dyDescent="0.35">
      <c r="A172" s="114">
        <v>171</v>
      </c>
      <c r="B172" s="114">
        <v>21</v>
      </c>
      <c r="C172" s="114">
        <v>0</v>
      </c>
      <c r="D172" s="114">
        <v>154</v>
      </c>
      <c r="E172" s="114">
        <v>0</v>
      </c>
      <c r="F172" s="114">
        <v>1</v>
      </c>
      <c r="H172" s="114">
        <f>zTippingResults[[#This Row],[TipperID]]</f>
        <v>21</v>
      </c>
      <c r="K172">
        <v>171</v>
      </c>
      <c r="L172">
        <v>21</v>
      </c>
      <c r="M172">
        <v>0</v>
      </c>
    </row>
    <row r="173" spans="1:13" x14ac:dyDescent="0.35">
      <c r="A173" s="114">
        <v>172</v>
      </c>
      <c r="B173" s="114">
        <v>85</v>
      </c>
      <c r="C173" s="114">
        <v>0</v>
      </c>
      <c r="D173" s="114">
        <v>154</v>
      </c>
      <c r="E173" s="114">
        <v>0</v>
      </c>
      <c r="F173" s="114">
        <v>1</v>
      </c>
      <c r="H173" s="114">
        <f>zTippingResults[[#This Row],[TipperID]]</f>
        <v>85</v>
      </c>
      <c r="K173">
        <v>172</v>
      </c>
      <c r="L173">
        <v>81</v>
      </c>
      <c r="M173">
        <v>0</v>
      </c>
    </row>
    <row r="174" spans="1:13" x14ac:dyDescent="0.35">
      <c r="A174" s="114">
        <v>173</v>
      </c>
      <c r="B174" s="114">
        <v>96</v>
      </c>
      <c r="C174" s="114">
        <v>0</v>
      </c>
      <c r="D174" s="114">
        <v>154</v>
      </c>
      <c r="E174" s="114">
        <v>0</v>
      </c>
      <c r="F174" s="114">
        <v>1</v>
      </c>
      <c r="H174" s="114">
        <f>zTippingResults[[#This Row],[TipperID]]</f>
        <v>96</v>
      </c>
      <c r="K174">
        <v>173</v>
      </c>
      <c r="L174">
        <v>268</v>
      </c>
      <c r="M174">
        <v>0</v>
      </c>
    </row>
    <row r="175" spans="1:13" x14ac:dyDescent="0.35">
      <c r="A175" s="114">
        <v>174</v>
      </c>
      <c r="B175" s="114">
        <v>288</v>
      </c>
      <c r="C175" s="114">
        <v>0</v>
      </c>
      <c r="D175" s="114">
        <v>154</v>
      </c>
      <c r="E175" s="114">
        <v>0</v>
      </c>
      <c r="F175" s="114">
        <v>1</v>
      </c>
      <c r="H175" s="114">
        <f>zTippingResults[[#This Row],[TipperID]]</f>
        <v>288</v>
      </c>
      <c r="K175">
        <v>174</v>
      </c>
      <c r="L175">
        <v>166</v>
      </c>
      <c r="M175">
        <v>0</v>
      </c>
    </row>
    <row r="176" spans="1:13" x14ac:dyDescent="0.35">
      <c r="A176" s="114">
        <v>175</v>
      </c>
      <c r="B176" s="114">
        <v>190</v>
      </c>
      <c r="C176" s="114">
        <v>0</v>
      </c>
      <c r="D176" s="114">
        <v>154</v>
      </c>
      <c r="E176" s="114">
        <v>0</v>
      </c>
      <c r="F176" s="114">
        <v>1</v>
      </c>
      <c r="H176" s="114">
        <f>zTippingResults[[#This Row],[TipperID]]</f>
        <v>190</v>
      </c>
      <c r="K176">
        <v>175</v>
      </c>
      <c r="L176">
        <v>305</v>
      </c>
      <c r="M176">
        <v>0</v>
      </c>
    </row>
    <row r="177" spans="1:13" x14ac:dyDescent="0.35">
      <c r="A177" s="114">
        <v>176</v>
      </c>
      <c r="B177" s="114">
        <v>275</v>
      </c>
      <c r="C177" s="114">
        <v>0</v>
      </c>
      <c r="D177" s="114">
        <v>154</v>
      </c>
      <c r="E177" s="114">
        <v>0</v>
      </c>
      <c r="F177" s="114">
        <v>1</v>
      </c>
      <c r="H177" s="114">
        <f>zTippingResults[[#This Row],[TipperID]]</f>
        <v>275</v>
      </c>
      <c r="K177">
        <v>176</v>
      </c>
      <c r="L177">
        <v>85</v>
      </c>
      <c r="M177">
        <v>0</v>
      </c>
    </row>
    <row r="178" spans="1:13" x14ac:dyDescent="0.35">
      <c r="A178" s="114">
        <v>177</v>
      </c>
      <c r="B178" s="114">
        <v>306</v>
      </c>
      <c r="C178" s="114">
        <v>0</v>
      </c>
      <c r="D178" s="114">
        <v>154</v>
      </c>
      <c r="E178" s="114">
        <v>0</v>
      </c>
      <c r="F178" s="114">
        <v>1</v>
      </c>
      <c r="H178" s="114">
        <f>zTippingResults[[#This Row],[TipperID]]</f>
        <v>306</v>
      </c>
      <c r="K178">
        <v>177</v>
      </c>
      <c r="L178">
        <v>205</v>
      </c>
      <c r="M178">
        <v>0</v>
      </c>
    </row>
    <row r="179" spans="1:13" x14ac:dyDescent="0.35">
      <c r="A179" s="114">
        <v>178</v>
      </c>
      <c r="B179" s="114">
        <v>268</v>
      </c>
      <c r="C179" s="114">
        <v>0</v>
      </c>
      <c r="D179" s="114">
        <v>154</v>
      </c>
      <c r="E179" s="114">
        <v>0</v>
      </c>
      <c r="F179" s="114">
        <v>1</v>
      </c>
      <c r="H179" s="114">
        <f>zTippingResults[[#This Row],[TipperID]]</f>
        <v>268</v>
      </c>
      <c r="K179">
        <v>178</v>
      </c>
      <c r="L179">
        <v>174</v>
      </c>
      <c r="M179">
        <v>0</v>
      </c>
    </row>
    <row r="180" spans="1:13" x14ac:dyDescent="0.35">
      <c r="A180">
        <v>179</v>
      </c>
      <c r="B180" s="114">
        <v>315</v>
      </c>
      <c r="C180">
        <v>0</v>
      </c>
      <c r="D180">
        <v>154</v>
      </c>
      <c r="E180">
        <v>0</v>
      </c>
      <c r="F180" s="114">
        <v>1</v>
      </c>
      <c r="H180" s="114">
        <f>zTippingResults[[#This Row],[TipperID]]</f>
        <v>315</v>
      </c>
      <c r="K180">
        <v>179</v>
      </c>
      <c r="L180">
        <v>308</v>
      </c>
      <c r="M180">
        <v>0</v>
      </c>
    </row>
    <row r="181" spans="1:13" x14ac:dyDescent="0.35">
      <c r="A181">
        <v>180</v>
      </c>
      <c r="B181" s="114">
        <v>46</v>
      </c>
      <c r="C181">
        <v>0</v>
      </c>
      <c r="D181">
        <v>154</v>
      </c>
      <c r="E181">
        <v>0</v>
      </c>
      <c r="F181" s="114">
        <v>1</v>
      </c>
      <c r="H181" s="114">
        <f>zTippingResults[[#This Row],[TipperID]]</f>
        <v>46</v>
      </c>
      <c r="K181">
        <v>180</v>
      </c>
      <c r="L181">
        <v>288</v>
      </c>
      <c r="M181">
        <v>0</v>
      </c>
    </row>
    <row r="182" spans="1:13" x14ac:dyDescent="0.35">
      <c r="A182">
        <v>181</v>
      </c>
      <c r="B182" s="114">
        <v>243</v>
      </c>
      <c r="C182">
        <v>0</v>
      </c>
      <c r="D182">
        <v>154</v>
      </c>
      <c r="E182">
        <v>0</v>
      </c>
      <c r="F182" s="114">
        <v>1</v>
      </c>
      <c r="H182" s="114">
        <f>zTippingResults[[#This Row],[TipperID]]</f>
        <v>243</v>
      </c>
      <c r="K182">
        <v>181</v>
      </c>
      <c r="L182">
        <v>257</v>
      </c>
      <c r="M182">
        <v>0</v>
      </c>
    </row>
    <row r="183" spans="1:13" x14ac:dyDescent="0.35">
      <c r="A183">
        <v>182</v>
      </c>
      <c r="B183" s="114">
        <v>228</v>
      </c>
      <c r="C183">
        <v>0</v>
      </c>
      <c r="D183">
        <v>154</v>
      </c>
      <c r="E183">
        <v>0</v>
      </c>
      <c r="F183" s="114">
        <v>1</v>
      </c>
      <c r="H183" s="114">
        <f>zTippingResults[[#This Row],[TipperID]]</f>
        <v>228</v>
      </c>
      <c r="K183">
        <v>182</v>
      </c>
      <c r="L183">
        <v>151</v>
      </c>
      <c r="M183">
        <v>0</v>
      </c>
    </row>
    <row r="184" spans="1:13" x14ac:dyDescent="0.35">
      <c r="A184">
        <v>183</v>
      </c>
      <c r="B184" s="114">
        <v>77</v>
      </c>
      <c r="C184">
        <v>0</v>
      </c>
      <c r="D184">
        <v>154</v>
      </c>
      <c r="E184">
        <v>0</v>
      </c>
      <c r="F184" s="114">
        <v>1</v>
      </c>
      <c r="H184" s="114">
        <f>zTippingResults[[#This Row],[TipperID]]</f>
        <v>77</v>
      </c>
      <c r="K184">
        <v>183</v>
      </c>
      <c r="L184">
        <v>190</v>
      </c>
      <c r="M184">
        <v>0</v>
      </c>
    </row>
    <row r="185" spans="1:13" x14ac:dyDescent="0.35">
      <c r="A185">
        <v>184</v>
      </c>
      <c r="B185" s="114">
        <v>205</v>
      </c>
      <c r="C185">
        <v>0</v>
      </c>
      <c r="D185">
        <v>154</v>
      </c>
      <c r="E185">
        <v>0</v>
      </c>
      <c r="F185" s="114">
        <v>1</v>
      </c>
      <c r="H185" s="114">
        <f>zTippingResults[[#This Row],[TipperID]]</f>
        <v>205</v>
      </c>
      <c r="K185">
        <v>184</v>
      </c>
      <c r="L185">
        <v>133</v>
      </c>
      <c r="M185">
        <v>0</v>
      </c>
    </row>
    <row r="186" spans="1:13" x14ac:dyDescent="0.35">
      <c r="A186">
        <v>185</v>
      </c>
      <c r="B186" s="114">
        <v>308</v>
      </c>
      <c r="C186">
        <v>0</v>
      </c>
      <c r="D186">
        <v>154</v>
      </c>
      <c r="E186">
        <v>0</v>
      </c>
      <c r="F186" s="114">
        <v>1</v>
      </c>
      <c r="H186" s="114">
        <f>zTippingResults[[#This Row],[TipperID]]</f>
        <v>308</v>
      </c>
      <c r="K186">
        <v>185</v>
      </c>
      <c r="L186">
        <v>187</v>
      </c>
      <c r="M186">
        <v>0</v>
      </c>
    </row>
    <row r="187" spans="1:13" x14ac:dyDescent="0.35">
      <c r="A187">
        <v>186</v>
      </c>
      <c r="B187" s="114">
        <v>257</v>
      </c>
      <c r="C187">
        <v>0</v>
      </c>
      <c r="D187">
        <v>154</v>
      </c>
      <c r="E187">
        <v>0</v>
      </c>
      <c r="F187" s="114">
        <v>1</v>
      </c>
      <c r="H187" s="114">
        <f>zTippingResults[[#This Row],[TipperID]]</f>
        <v>257</v>
      </c>
      <c r="K187">
        <v>186</v>
      </c>
      <c r="L187">
        <v>318</v>
      </c>
      <c r="M187">
        <v>0</v>
      </c>
    </row>
    <row r="188" spans="1:13" x14ac:dyDescent="0.35">
      <c r="A188">
        <v>187</v>
      </c>
      <c r="B188" s="114">
        <v>314</v>
      </c>
      <c r="C188">
        <v>0</v>
      </c>
      <c r="D188">
        <v>154</v>
      </c>
      <c r="E188">
        <v>0</v>
      </c>
      <c r="F188" s="114">
        <v>1</v>
      </c>
      <c r="H188" s="114">
        <f>zTippingResults[[#This Row],[TipperID]]</f>
        <v>314</v>
      </c>
      <c r="K188">
        <v>187</v>
      </c>
      <c r="L188">
        <v>319</v>
      </c>
      <c r="M188">
        <v>0</v>
      </c>
    </row>
    <row r="189" spans="1:13" x14ac:dyDescent="0.35">
      <c r="B189" s="114"/>
      <c r="D189">
        <v>0</v>
      </c>
      <c r="E189" t="e">
        <v>#N/A</v>
      </c>
      <c r="F189" s="114">
        <v>1</v>
      </c>
      <c r="H189" s="114" t="e">
        <f>zTippingResults[[#This Row],[TipperID]]</f>
        <v>#VALUE!</v>
      </c>
    </row>
    <row r="190" spans="1:13" x14ac:dyDescent="0.35">
      <c r="B190" s="114"/>
      <c r="D190">
        <v>0</v>
      </c>
      <c r="E190" t="e">
        <v>#N/A</v>
      </c>
      <c r="F190" s="114">
        <v>1</v>
      </c>
      <c r="H190" s="114" t="e">
        <f>zTippingResults[[#This Row],[TipperID]]</f>
        <v>#VALUE!</v>
      </c>
    </row>
    <row r="191" spans="1:13" x14ac:dyDescent="0.35">
      <c r="B191" s="114"/>
      <c r="D191">
        <v>0</v>
      </c>
      <c r="E191" t="e">
        <v>#N/A</v>
      </c>
      <c r="F191" s="114">
        <v>1</v>
      </c>
      <c r="H191" s="114" t="e">
        <f>zTippingResults[[#This Row],[TipperID]]</f>
        <v>#VALUE!</v>
      </c>
    </row>
    <row r="192" spans="1:13" x14ac:dyDescent="0.35">
      <c r="B192" s="114"/>
      <c r="D192">
        <v>0</v>
      </c>
      <c r="E192" t="e">
        <v>#N/A</v>
      </c>
      <c r="F192" s="114">
        <v>1</v>
      </c>
      <c r="H192" s="114" t="e">
        <f>zTippingResults[[#This Row],[TipperID]]</f>
        <v>#VALUE!</v>
      </c>
    </row>
    <row r="193" spans="2:8" x14ac:dyDescent="0.35">
      <c r="B193" s="114"/>
      <c r="D193">
        <v>0</v>
      </c>
      <c r="E193" t="e">
        <v>#N/A</v>
      </c>
      <c r="F193" s="114">
        <v>1</v>
      </c>
      <c r="H193" s="114" t="e">
        <f>zTippingResults[[#This Row],[TipperID]]</f>
        <v>#VALUE!</v>
      </c>
    </row>
    <row r="194" spans="2:8" x14ac:dyDescent="0.35">
      <c r="B194" s="114"/>
      <c r="D194">
        <v>0</v>
      </c>
      <c r="E194" t="e">
        <v>#N/A</v>
      </c>
      <c r="F194" s="114">
        <v>1</v>
      </c>
      <c r="H194" s="114" t="e">
        <f>zTippingResults[[#This Row],[TipperID]]</f>
        <v>#VALUE!</v>
      </c>
    </row>
    <row r="195" spans="2:8" x14ac:dyDescent="0.35">
      <c r="B195" s="114"/>
      <c r="D195">
        <v>0</v>
      </c>
      <c r="E195" t="e">
        <v>#N/A</v>
      </c>
      <c r="F195" s="114">
        <v>1</v>
      </c>
      <c r="H195" s="114" t="e">
        <f>zTippingResults[[#This Row],[TipperID]]</f>
        <v>#VALUE!</v>
      </c>
    </row>
    <row r="196" spans="2:8" x14ac:dyDescent="0.35">
      <c r="B196" s="114"/>
      <c r="D196">
        <v>0</v>
      </c>
      <c r="E196" t="e">
        <v>#N/A</v>
      </c>
      <c r="F196" s="114">
        <v>1</v>
      </c>
      <c r="H196" s="114" t="e">
        <f>zTippingResults[[#This Row],[TipperID]]</f>
        <v>#VALUE!</v>
      </c>
    </row>
    <row r="197" spans="2:8" x14ac:dyDescent="0.35">
      <c r="B197" s="114"/>
      <c r="D197">
        <v>0</v>
      </c>
      <c r="E197" t="e">
        <v>#N/A</v>
      </c>
      <c r="F197" s="114">
        <v>1</v>
      </c>
      <c r="H197" s="114" t="e">
        <f>zTippingResults[[#This Row],[TipperID]]</f>
        <v>#VALUE!</v>
      </c>
    </row>
    <row r="198" spans="2:8" x14ac:dyDescent="0.35">
      <c r="B198" s="114"/>
      <c r="D198">
        <v>0</v>
      </c>
      <c r="E198" t="e">
        <v>#N/A</v>
      </c>
      <c r="F198" s="114">
        <v>1</v>
      </c>
      <c r="H198" s="114" t="e">
        <f>zTippingResults[[#This Row],[TipperID]]</f>
        <v>#VALUE!</v>
      </c>
    </row>
    <row r="199" spans="2:8" x14ac:dyDescent="0.35">
      <c r="B199" s="114"/>
      <c r="D199">
        <v>0</v>
      </c>
      <c r="E199" t="e">
        <v>#N/A</v>
      </c>
      <c r="F199" s="114">
        <v>1</v>
      </c>
      <c r="H199" s="114" t="e">
        <f>zTippingResults[[#This Row],[TipperID]]</f>
        <v>#VALUE!</v>
      </c>
    </row>
    <row r="200" spans="2:8" x14ac:dyDescent="0.35">
      <c r="B200" s="114"/>
      <c r="D200">
        <v>0</v>
      </c>
      <c r="E200" t="e">
        <v>#N/A</v>
      </c>
      <c r="F200" s="114">
        <v>1</v>
      </c>
      <c r="H200" s="114" t="e">
        <f>zTippingResults[[#This Row],[TipperID]]</f>
        <v>#VALUE!</v>
      </c>
    </row>
    <row r="201" spans="2:8" x14ac:dyDescent="0.35">
      <c r="B201" s="114"/>
      <c r="D201">
        <v>0</v>
      </c>
      <c r="E201" t="e">
        <v>#N/A</v>
      </c>
      <c r="F201" s="114">
        <v>1</v>
      </c>
      <c r="H201" s="114" t="e">
        <f>zTippingResults[[#This Row],[TipperID]]</f>
        <v>#VALUE!</v>
      </c>
    </row>
    <row r="202" spans="2:8" x14ac:dyDescent="0.35">
      <c r="B202" s="114"/>
      <c r="D202">
        <v>0</v>
      </c>
      <c r="E202" t="e">
        <v>#N/A</v>
      </c>
      <c r="F202" s="114">
        <v>1</v>
      </c>
      <c r="H202" s="114" t="e">
        <f>zTippingResults[[#This Row],[TipperID]]</f>
        <v>#VALUE!</v>
      </c>
    </row>
    <row r="203" spans="2:8" x14ac:dyDescent="0.35">
      <c r="B203" s="114"/>
      <c r="D203">
        <v>0</v>
      </c>
      <c r="E203" t="e">
        <v>#N/A</v>
      </c>
      <c r="F203" s="114">
        <v>1</v>
      </c>
      <c r="H203" s="114" t="e">
        <f>zTippingResults[[#This Row],[TipperID]]</f>
        <v>#VALUE!</v>
      </c>
    </row>
    <row r="204" spans="2:8" x14ac:dyDescent="0.35">
      <c r="B204" s="114"/>
      <c r="D204">
        <v>0</v>
      </c>
      <c r="E204" t="e">
        <v>#N/A</v>
      </c>
      <c r="F204" s="114">
        <v>1</v>
      </c>
      <c r="H204" s="114" t="e">
        <f>zTippingResults[[#This Row],[TipperID]]</f>
        <v>#VALUE!</v>
      </c>
    </row>
    <row r="205" spans="2:8" x14ac:dyDescent="0.35">
      <c r="B205" s="114"/>
      <c r="D205">
        <v>0</v>
      </c>
      <c r="E205" t="e">
        <v>#N/A</v>
      </c>
      <c r="F205" s="114">
        <v>1</v>
      </c>
      <c r="H205" s="114" t="e">
        <f>zTippingResults[[#This Row],[TipperID]]</f>
        <v>#VALUE!</v>
      </c>
    </row>
    <row r="206" spans="2:8" x14ac:dyDescent="0.35">
      <c r="B206" s="114"/>
      <c r="D206">
        <v>0</v>
      </c>
      <c r="E206" t="e">
        <v>#N/A</v>
      </c>
      <c r="F206" s="114">
        <v>1</v>
      </c>
      <c r="H206" s="114" t="e">
        <f>zTippingResults[[#This Row],[TipperID]]</f>
        <v>#VALUE!</v>
      </c>
    </row>
    <row r="207" spans="2:8" x14ac:dyDescent="0.35">
      <c r="B207" s="114"/>
      <c r="D207">
        <v>0</v>
      </c>
      <c r="E207" t="e">
        <v>#N/A</v>
      </c>
      <c r="F207" s="114">
        <v>1</v>
      </c>
      <c r="H207" s="114" t="e">
        <f>zTippingResults[[#This Row],[TipperID]]</f>
        <v>#VALUE!</v>
      </c>
    </row>
    <row r="208" spans="2:8" x14ac:dyDescent="0.35">
      <c r="B208" s="114"/>
      <c r="D208">
        <v>0</v>
      </c>
      <c r="E208" t="e">
        <v>#N/A</v>
      </c>
      <c r="F208" s="114">
        <v>1</v>
      </c>
      <c r="H208" s="114" t="e">
        <f>zTippingResults[[#This Row],[TipperID]]</f>
        <v>#VALUE!</v>
      </c>
    </row>
    <row r="209" spans="2:8" x14ac:dyDescent="0.35">
      <c r="B209" s="114"/>
      <c r="D209">
        <v>0</v>
      </c>
      <c r="E209" t="e">
        <v>#N/A</v>
      </c>
      <c r="F209" s="114">
        <v>1</v>
      </c>
      <c r="H209" s="114" t="e">
        <f>zTippingResults[[#This Row],[TipperID]]</f>
        <v>#VALUE!</v>
      </c>
    </row>
    <row r="210" spans="2:8" x14ac:dyDescent="0.35">
      <c r="B210" s="114"/>
      <c r="D210">
        <v>0</v>
      </c>
      <c r="E210" t="e">
        <v>#N/A</v>
      </c>
      <c r="F210" s="114">
        <v>1</v>
      </c>
      <c r="H210" s="114" t="e">
        <f>zTippingResults[[#This Row],[TipperID]]</f>
        <v>#VALUE!</v>
      </c>
    </row>
    <row r="211" spans="2:8" x14ac:dyDescent="0.35">
      <c r="B211" s="114"/>
      <c r="D211">
        <v>0</v>
      </c>
      <c r="E211" t="e">
        <v>#N/A</v>
      </c>
      <c r="F211" s="114">
        <v>1</v>
      </c>
      <c r="H211" s="114" t="e">
        <f>zTippingResults[[#This Row],[TipperID]]</f>
        <v>#VALUE!</v>
      </c>
    </row>
    <row r="212" spans="2:8" x14ac:dyDescent="0.35">
      <c r="B212" s="114"/>
      <c r="D212">
        <v>0</v>
      </c>
      <c r="E212" t="e">
        <v>#N/A</v>
      </c>
      <c r="F212" s="114">
        <v>1</v>
      </c>
      <c r="H212" s="114" t="e">
        <f>zTippingResults[[#This Row],[TipperID]]</f>
        <v>#VALUE!</v>
      </c>
    </row>
    <row r="213" spans="2:8" x14ac:dyDescent="0.35">
      <c r="B213" s="114"/>
      <c r="D213">
        <v>0</v>
      </c>
      <c r="E213" t="e">
        <v>#N/A</v>
      </c>
      <c r="F213" s="114">
        <v>1</v>
      </c>
      <c r="H213" s="114" t="e">
        <f>zTippingResults[[#This Row],[TipperID]]</f>
        <v>#VALUE!</v>
      </c>
    </row>
    <row r="214" spans="2:8" x14ac:dyDescent="0.35">
      <c r="B214" s="114"/>
      <c r="D214">
        <v>0</v>
      </c>
      <c r="E214" t="e">
        <v>#N/A</v>
      </c>
      <c r="F214" s="114">
        <v>1</v>
      </c>
      <c r="H214" s="114" t="e">
        <f>zTippingResults[[#This Row],[TipperID]]</f>
        <v>#VALUE!</v>
      </c>
    </row>
    <row r="215" spans="2:8" x14ac:dyDescent="0.35">
      <c r="B215" s="114"/>
      <c r="D215">
        <v>0</v>
      </c>
      <c r="E215" t="e">
        <v>#N/A</v>
      </c>
      <c r="F215" s="114">
        <v>1</v>
      </c>
      <c r="H215" s="114" t="e">
        <f>zTippingResults[[#This Row],[TipperID]]</f>
        <v>#VALUE!</v>
      </c>
    </row>
    <row r="216" spans="2:8" x14ac:dyDescent="0.35">
      <c r="B216" s="114"/>
      <c r="D216">
        <v>0</v>
      </c>
      <c r="E216" t="e">
        <v>#N/A</v>
      </c>
      <c r="F216" s="114">
        <v>1</v>
      </c>
      <c r="H216" s="114" t="e">
        <f>zTippingResults[[#This Row],[TipperID]]</f>
        <v>#VALUE!</v>
      </c>
    </row>
    <row r="217" spans="2:8" x14ac:dyDescent="0.35">
      <c r="B217" s="114"/>
      <c r="D217">
        <v>0</v>
      </c>
      <c r="E217" t="e">
        <v>#N/A</v>
      </c>
      <c r="F217" s="114">
        <v>1</v>
      </c>
      <c r="H217" s="114" t="e">
        <f>zTippingResults[[#This Row],[TipperID]]</f>
        <v>#VALUE!</v>
      </c>
    </row>
    <row r="218" spans="2:8" x14ac:dyDescent="0.35">
      <c r="B218" s="114"/>
      <c r="D218">
        <v>0</v>
      </c>
      <c r="E218" t="e">
        <v>#N/A</v>
      </c>
      <c r="F218" s="114">
        <v>1</v>
      </c>
      <c r="H218" s="114" t="e">
        <f>zTippingResults[[#This Row],[TipperID]]</f>
        <v>#VALUE!</v>
      </c>
    </row>
    <row r="219" spans="2:8" x14ac:dyDescent="0.35">
      <c r="B219" s="114"/>
      <c r="D219">
        <v>0</v>
      </c>
      <c r="E219" t="e">
        <v>#N/A</v>
      </c>
      <c r="F219" s="114">
        <v>1</v>
      </c>
      <c r="H219" s="114" t="e">
        <f>zTippingResults[[#This Row],[TipperID]]</f>
        <v>#VALUE!</v>
      </c>
    </row>
    <row r="220" spans="2:8" x14ac:dyDescent="0.35">
      <c r="B220" s="114"/>
      <c r="D220">
        <v>0</v>
      </c>
      <c r="E220" t="e">
        <v>#N/A</v>
      </c>
      <c r="F220" s="114">
        <v>1</v>
      </c>
      <c r="H220" s="114" t="e">
        <f>zTippingResults[[#This Row],[TipperID]]</f>
        <v>#VALUE!</v>
      </c>
    </row>
    <row r="221" spans="2:8" x14ac:dyDescent="0.35">
      <c r="B221" s="114"/>
      <c r="D221">
        <v>0</v>
      </c>
      <c r="E221" t="e">
        <v>#N/A</v>
      </c>
      <c r="F221" s="114">
        <v>1</v>
      </c>
      <c r="H221" s="114" t="e">
        <f>zTippingResults[[#This Row],[TipperID]]</f>
        <v>#VALUE!</v>
      </c>
    </row>
    <row r="222" spans="2:8" x14ac:dyDescent="0.35">
      <c r="B222" s="114"/>
      <c r="D222">
        <v>0</v>
      </c>
      <c r="E222" t="e">
        <v>#N/A</v>
      </c>
      <c r="F222" s="114">
        <v>1</v>
      </c>
      <c r="H222" s="114" t="e">
        <f>zTippingResults[[#This Row],[TipperID]]</f>
        <v>#VALUE!</v>
      </c>
    </row>
    <row r="223" spans="2:8" x14ac:dyDescent="0.35">
      <c r="B223" s="114"/>
      <c r="D223">
        <v>0</v>
      </c>
      <c r="E223" t="e">
        <v>#N/A</v>
      </c>
      <c r="F223" s="114">
        <v>1</v>
      </c>
      <c r="H223" s="114" t="e">
        <f>zTippingResults[[#This Row],[TipperID]]</f>
        <v>#VALUE!</v>
      </c>
    </row>
    <row r="224" spans="2:8" x14ac:dyDescent="0.35">
      <c r="B224" s="114"/>
      <c r="D224">
        <v>0</v>
      </c>
      <c r="E224" t="e">
        <v>#N/A</v>
      </c>
      <c r="F224" s="114">
        <v>1</v>
      </c>
      <c r="H224" s="114" t="e">
        <f>zTippingResults[[#This Row],[TipperID]]</f>
        <v>#VALUE!</v>
      </c>
    </row>
    <row r="225" spans="2:8" x14ac:dyDescent="0.35">
      <c r="B225" s="114"/>
      <c r="D225">
        <v>0</v>
      </c>
      <c r="E225" t="e">
        <v>#N/A</v>
      </c>
      <c r="F225" s="114">
        <v>1</v>
      </c>
      <c r="H225" s="114" t="e">
        <f>zTippingResults[[#This Row],[TipperID]]</f>
        <v>#VALUE!</v>
      </c>
    </row>
    <row r="226" spans="2:8" x14ac:dyDescent="0.35">
      <c r="B226" s="114"/>
      <c r="D226">
        <v>0</v>
      </c>
      <c r="E226" t="e">
        <v>#N/A</v>
      </c>
      <c r="F226" s="114">
        <v>1</v>
      </c>
      <c r="H226" s="114" t="e">
        <f>zTippingResults[[#This Row],[TipperID]]</f>
        <v>#VALUE!</v>
      </c>
    </row>
    <row r="227" spans="2:8" x14ac:dyDescent="0.35">
      <c r="B227" s="114"/>
      <c r="D227">
        <v>0</v>
      </c>
      <c r="E227" t="e">
        <v>#N/A</v>
      </c>
      <c r="F227" s="114">
        <v>1</v>
      </c>
      <c r="H227" s="114" t="e">
        <f>zTippingResults[[#This Row],[TipperID]]</f>
        <v>#VALUE!</v>
      </c>
    </row>
    <row r="228" spans="2:8" x14ac:dyDescent="0.35">
      <c r="B228" s="114"/>
      <c r="D228">
        <v>0</v>
      </c>
      <c r="E228" t="e">
        <v>#N/A</v>
      </c>
      <c r="F228" s="114">
        <v>1</v>
      </c>
      <c r="H228" s="114" t="e">
        <f>zTippingResults[[#This Row],[TipperID]]</f>
        <v>#VALUE!</v>
      </c>
    </row>
    <row r="229" spans="2:8" x14ac:dyDescent="0.35">
      <c r="B229" s="114"/>
      <c r="D229">
        <v>0</v>
      </c>
      <c r="E229" t="e">
        <v>#N/A</v>
      </c>
      <c r="F229" s="114">
        <v>1</v>
      </c>
      <c r="H229" s="114" t="e">
        <f>zTippingResults[[#This Row],[TipperID]]</f>
        <v>#VALUE!</v>
      </c>
    </row>
    <row r="230" spans="2:8" x14ac:dyDescent="0.35">
      <c r="B230" s="114"/>
      <c r="D230">
        <v>0</v>
      </c>
      <c r="E230" t="e">
        <v>#N/A</v>
      </c>
      <c r="F230" s="114">
        <v>1</v>
      </c>
      <c r="H230" s="114" t="e">
        <f>zTippingResults[[#This Row],[TipperID]]</f>
        <v>#VALUE!</v>
      </c>
    </row>
    <row r="231" spans="2:8" x14ac:dyDescent="0.35">
      <c r="B231" s="114"/>
      <c r="D231">
        <v>0</v>
      </c>
      <c r="E231" t="e">
        <v>#N/A</v>
      </c>
      <c r="F231" s="114">
        <v>1</v>
      </c>
    </row>
    <row r="232" spans="2:8" x14ac:dyDescent="0.35">
      <c r="B232" s="114"/>
      <c r="D232">
        <v>0</v>
      </c>
      <c r="E232" t="e">
        <v>#N/A</v>
      </c>
      <c r="F232" s="114">
        <v>1</v>
      </c>
    </row>
    <row r="233" spans="2:8" x14ac:dyDescent="0.35">
      <c r="B233" s="114"/>
      <c r="D233">
        <v>0</v>
      </c>
      <c r="E233" t="e">
        <v>#N/A</v>
      </c>
      <c r="F233" s="114">
        <v>1</v>
      </c>
    </row>
    <row r="234" spans="2:8" x14ac:dyDescent="0.35">
      <c r="B234" s="114"/>
      <c r="D234">
        <v>0</v>
      </c>
      <c r="E234" t="e">
        <v>#N/A</v>
      </c>
      <c r="F234" s="114">
        <v>1</v>
      </c>
    </row>
    <row r="235" spans="2:8" x14ac:dyDescent="0.35">
      <c r="B235" s="114"/>
      <c r="D235">
        <v>0</v>
      </c>
      <c r="E235" t="e">
        <v>#N/A</v>
      </c>
      <c r="F235" s="114">
        <v>1</v>
      </c>
    </row>
    <row r="236" spans="2:8" x14ac:dyDescent="0.35">
      <c r="B236" s="114"/>
      <c r="D236">
        <v>0</v>
      </c>
      <c r="E236" t="e">
        <v>#N/A</v>
      </c>
      <c r="F236" s="114">
        <v>1</v>
      </c>
    </row>
    <row r="237" spans="2:8" x14ac:dyDescent="0.35">
      <c r="B237" s="114"/>
      <c r="D237">
        <v>0</v>
      </c>
      <c r="E237" t="e">
        <v>#N/A</v>
      </c>
      <c r="F237" s="114">
        <v>1</v>
      </c>
    </row>
    <row r="238" spans="2:8" x14ac:dyDescent="0.35">
      <c r="B238" s="114"/>
      <c r="D238">
        <v>0</v>
      </c>
      <c r="E238" t="e">
        <v>#N/A</v>
      </c>
      <c r="F238" s="114">
        <v>1</v>
      </c>
    </row>
    <row r="239" spans="2:8" x14ac:dyDescent="0.35">
      <c r="B239" s="114"/>
      <c r="D239">
        <v>0</v>
      </c>
      <c r="E239" t="e">
        <v>#N/A</v>
      </c>
      <c r="F239" s="114">
        <v>1</v>
      </c>
    </row>
    <row r="240" spans="2:8" x14ac:dyDescent="0.35">
      <c r="B240" s="114"/>
      <c r="D240">
        <v>0</v>
      </c>
      <c r="E240" t="e">
        <v>#N/A</v>
      </c>
      <c r="F240" s="114">
        <v>1</v>
      </c>
    </row>
    <row r="241" spans="2:6" x14ac:dyDescent="0.35">
      <c r="B241" s="114"/>
      <c r="D241">
        <v>0</v>
      </c>
      <c r="E241" t="e">
        <v>#N/A</v>
      </c>
      <c r="F241" s="114">
        <v>1</v>
      </c>
    </row>
    <row r="242" spans="2:6" x14ac:dyDescent="0.35">
      <c r="B242" s="114"/>
      <c r="D242">
        <v>0</v>
      </c>
      <c r="E242" t="e">
        <v>#N/A</v>
      </c>
      <c r="F242" s="114">
        <v>1</v>
      </c>
    </row>
    <row r="243" spans="2:6" x14ac:dyDescent="0.35">
      <c r="B243" s="114"/>
      <c r="D243">
        <v>0</v>
      </c>
      <c r="E243" t="e">
        <v>#N/A</v>
      </c>
      <c r="F243" s="114">
        <v>1</v>
      </c>
    </row>
    <row r="244" spans="2:6" x14ac:dyDescent="0.35">
      <c r="B244" s="114"/>
      <c r="D244">
        <v>0</v>
      </c>
      <c r="E244" t="e">
        <v>#N/A</v>
      </c>
      <c r="F244" s="114">
        <v>1</v>
      </c>
    </row>
    <row r="245" spans="2:6" x14ac:dyDescent="0.35">
      <c r="B245" s="114"/>
      <c r="D245">
        <v>0</v>
      </c>
      <c r="E245" t="e">
        <v>#N/A</v>
      </c>
      <c r="F245" s="114">
        <v>1</v>
      </c>
    </row>
    <row r="246" spans="2:6" x14ac:dyDescent="0.35">
      <c r="B246" s="114"/>
      <c r="D246">
        <v>0</v>
      </c>
      <c r="E246" t="e">
        <v>#N/A</v>
      </c>
      <c r="F246" s="114">
        <v>1</v>
      </c>
    </row>
    <row r="247" spans="2:6" x14ac:dyDescent="0.35">
      <c r="B247" s="114"/>
      <c r="D247">
        <v>0</v>
      </c>
      <c r="E247" t="e">
        <v>#N/A</v>
      </c>
      <c r="F247" s="114">
        <v>1</v>
      </c>
    </row>
    <row r="248" spans="2:6" x14ac:dyDescent="0.35">
      <c r="B248" s="114"/>
      <c r="D248">
        <v>0</v>
      </c>
      <c r="E248" t="e">
        <v>#N/A</v>
      </c>
      <c r="F248" s="114">
        <v>1</v>
      </c>
    </row>
    <row r="249" spans="2:6" x14ac:dyDescent="0.35">
      <c r="B249" s="114"/>
      <c r="D249">
        <v>0</v>
      </c>
      <c r="E249" t="e">
        <v>#N/A</v>
      </c>
      <c r="F249" s="114">
        <v>1</v>
      </c>
    </row>
    <row r="250" spans="2:6" x14ac:dyDescent="0.35">
      <c r="B250" s="114"/>
      <c r="D250">
        <v>0</v>
      </c>
      <c r="E250" t="e">
        <v>#N/A</v>
      </c>
      <c r="F250" s="114">
        <v>1</v>
      </c>
    </row>
  </sheetData>
  <autoFilter ref="A1:F179" xr:uid="{98530997-F656-4FF4-BFA3-C04439630F81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0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.xml>��< ? x m l   v e r s i o n = " 1 . 0 "   e n c o d i n g = " u t f - 1 6 " ? > < D a t a M a s h u p   s q m i d = " 5 3 5 7 9 7 d 2 - d e 8 0 - 4 a f d - 8 2 f f - c 5 8 a 1 d 5 8 8 7 e f "   x m l n s = " h t t p : / / s c h e m a s . m i c r o s o f t . c o m / D a t a M a s h u p " > A A A A A G 4 M A A B Q S w M E F A A C A A g A 0 1 J t W L h o z O e k A A A A 9 g A A A B I A H A B D b 2 5 m a W c v U G F j a 2 F n Z S 5 4 b W w g o h g A K K A U A A A A A A A A A A A A A A A A A A A A A A A A A A A A h Y 9 B D o I w F E S v Q r q n L T V R Q z 4 l x q 0 k J k b j t s E K j f A x t F j u 5 s I j e Q U x i r p z O W / e Y u Z + v U H a 1 1 V w 0 a 0 1 D S Y k o p w E G v P m Y L B I S O e O 4 Z y k E t Y q P 6 l C B 4 O M N u 7 t I S G l c + e Y M e 8 9 9 R P a t A U T n E d s n 6 0 2 e a l r R T 6 y + S + H B q 1 T m G s i Y f c a I w W N x J Q K M a M c 2 A g h M / g V x L D 3 2 f 5 A W H a V 6 1 o t N Y a L L b A x A n t / k A 9 Q S w M E F A A C A A g A 0 1 J t W F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N N S b V h q 2 9 F B c Q k A A M V E A A A T A B w A R m 9 y b X V s Y X M v U 2 V j d G l v b j E u b S C i G A A o o B Q A A A A A A A A A A A A A A A A A A A A A A A A A A A D t W + t v 2 z Y Q / x 6 g / 4 O g f b E 3 1 6 j V Y B i w p U C a N G 2 6 N s n i r E U R B I N i M 7 V Q W f J I K W k W 5 H 8 f n + J b D y d K C r Q F 2 s r k 8 R 4 / H o / H E 4 X A r E j y L J i y / y e / b 2 y g R Q z B P P j v J F m t k u z z M U B l W q B g K 0 h B 8 W Q j w H + m e Q l n A L d M / 0 3 H u 3 E R n 8 c I D M J V C t C X p 1 d J 9 v T Z Z A y + r g C Y j 2 f 5 c h y X o 9 8 2 f 9 s M R 0 H 4 Z u 8 k H I 4 Y l / l 5 / o 8 t h P G + O Z 3 O F m A Z b 4 W Y K h z t F 2 C 5 F R r E 4 d n t K R F + x v n 9 F E 5 z W G D N j / M r F G J W J / F 5 C s a k c e C Q N b q 5 C X E L 2 s k h x M Z j 7 Q 7 h H M D x L k A z k M 0 x 4 e 0 o u A n f l q g 4 j r O 5 q / 9 2 W I k + B s v 8 E s s + L B Y A B j t 5 W i 4 z V Q m Q Y h m 8 e a B r O q J 6 r A D c 3 y U Q 7 S U Q F Q f x E p A f 0 x J m / F H X N f y Y p P N Z D O e k m X b n R Z w e 5 U l W 0 J 9 H A K O Y F Z Q x 0 T 1 8 j X U G k D w d g 8 9 4 p u k Y E C / 3 8 j T N r x j N T r 5 c x d k 1 e V T M p p J f Z Q W A j E q R 9 B r r N t G 0 W S T o O C / Z u H c x K o 5 y p g 5 M / g P o I x P 7 J k Z H c c J J 5 l g r w z S r U X J V E F c g n B i z 7 Z s O O u U a T m t M + Z O N J H P q I J f O 4 Y q s p Z 6 W j G R e s 1 Q 4 k b 1 E B D C W h 7 I O 4 a G K I O y e 7 O l D n J b g 8 N 2 u O g l 7 S U r 9 w l x z 1 N 1 J 2 8 A W O Q p A P F s E g 1 P G l r j 6 G R 4 Z v s m J u + L V C Q o 2 2 U E O A z c R c d z o M E u v n T R 8 g e / E 6 c z P 6 G O S Z Q A S P 2 Q 0 Q 2 n U f o Y A n d e D c n m O 1 0 x l 1 v Z 8 z o w Y m J b j e e L E 3 D r 2 a 7 w H 8 6 U w l O J 3 N h w F x f U K B B k l U A M I W e j O i S E d M n S Y 2 h G n r m S r U 4 U b A U x m o R q m s A V U B n Z m Q h e n X J 7 b R l M n E i L w 2 s i X w s r k I t C M I 8 A e 5 G G A V 1 0 W X M Q p A g E g / 7 j o P g H E C Q t Y 1 t C F 4 T P 8 1 2 J J B n n R m / j h 8 y J A c K y s U 3 F 8 m e c p i D M N R 2 M S J q 3 w m x i M T 8 D X Q i B J n m u 8 p c D d W u S x F P B u 3 F X w f J A d X J X W f i u X A V 4 E L G l r n R D F a L Z p N N q I m o 0 U 1 m F L F S N I 4 N i i 1 h s x l e p X S c c E b o M Z R e e c h Q 0 j v s m e 6 n c u v u v H n 0 G n v U t 1 H h Z g c d 5 x m V z m E B 1 B c J n k Z a 8 e 1 C C y z o 3 q h v p 8 q W 6 M A s R + d h m n y Z x R 9 5 X + W k L q j N W J f e b p V P 6 Z f Z j J 7 D Z / L a f M M g r 9 j c A 9 e e f i o n A Z J C Q 0 G 0 M p 6 w 2 h J N 6 A z T K T h w 3 b t s z 2 w d s Y 2 y 6 E G 4 P a g k H y t c c A h M t d G x R 6 3 l k H G D L Q c n e Z I / e 6 i D U x z Y 6 v Z O 6 1 3 i / p p G H s A C y 2 O J S 0 O z / 1 s 5 n 7 d P F t 7 U 5 6 D w R O W h O G x z W 8 2 V T H s b L 5 H K g I q A 6 A 2 7 M i u a R Z P s 3 m Z X r 9 H s D P m N l f J T 7 A A I X f A U A 4 Z 3 m L c y D H C e x G r 2 f g h I j 8 R q J j f 5 c 0 0 U c 0 J q k 4 Y f N n k s 3 H 7 8 B F c V g W 6 m n s 1 d d V n J G D g i C v V G A 9 9 L n K 8 w 1 1 N S l M u K j n 0 O d k 9 k X 9 v X 1 + j l O Q k C Z w 0 3 K 1 w n k Z G q u D 9 E Z l t N Y h 2 G h J n m W H 4 m u 4 p e u C W y u a u A X V x B P H A N 9 y s i n t D K 7 / 9 K 1 9 7 t Y i c T O y N t 4 q C m w 9 W 6 K K a W F O R d 5 g U 0 U n D X s f F 5 h v T + Z I 5 j V G c K K u R z I + j B z J p k U M 8 Y 6 2 l K e t b V d t W A 8 P m 5 5 w p p W E c S i g O y Q + 3 d N A J t I B / D s i n a 4 y D w k n K p 0 a 4 v Z J U u H T a O L R y N R b B L M J C 6 U t o 6 s h + i 6 R d X K X 0 M r H j c 0 x V Z s x V r R X c d W D X u R B z z J U K B E 1 w V c 3 c w b X q A t 8 U a i J W A e + y A F f 5 I E v 8 s D H K 3 C s 1 O a s m 1 l G c p 6 T 6 S y H Q J T M T m n T 6 z x O 0 d n P v w a / 8 I a X Y I F x Q 2 d u g Z 5 K n a Y T l x b Z 0 i I h 7 R f 2 0 y u r Z Y F V 1 2 w k q t J q e V X a f R a 8 4 F r w n 7 Q k e m r 6 9 Z k s p a r E L 3 R W 6 t j I H J u V a d p s U g s o q U 3 v c u Q 3 6 Y 8 7 m P T H v Z s U 1 Z r k Q K B x y m r s s 3 T s Y J + F T T v 7 n n e z j y 6 8 X R h f + a z b c l g n q / m 0 W t + s 1 G Y 3 p Z 5 L 0 H n k 7 L p a 8 P 7 V d Z F E 1 R A K t J p i + 8 2 S y c 5 r m J d 9 J a E V 7 5 p U h 9 F 0 z X T Y K J L o 0 C c e 3 e 1 E p 7 m q T M e / B + R N B V r 0 l o 4 7 p D R h o l B 7 U l i T T B p F E 6 3 + D h c q + x o z K j J 7 d t t k e Z o k s s / L F 6 w N a U r D C b r N m 2 E 7 u + O F A Z H D k g i j 5 r R D X y J U n w Z Z 7 2 q F A d 1 S I A m N l g W Z z Q o H o 6 v F E d 0 4 o D 9 a K Y j L 9 h a C q K 7 + Q 7 m y T D 6 A r G x x z u v H j k q 4 z x B G 4 L G E d W r l u U e s z T U U 5 h w B o H I t f m b d T t N P I I b W a j k G e L 8 T O 6 + Q h t 3 X H E Y W A W 1 j N 5 X E W V D k y 0 o r z Z O r X z x N r g i 1 3 k j p V Q / U 8 g C M n / 8 q c Q e 7 4 b A v b x 1 R X Y h q b H 0 a 6 o 4 V V c 0 u R X V X V 1 Q z q l L e 2 a s Y 4 2 R c O z q q G a 1 B Y 3 a q U J l 9 C n R m l w m l i R 2 D t m v Z w O t 1 N N 7 S C 2 k d t 5 f a M / B 6 B Q R n 8 L f P u / Z p 1 3 2 m b X 1 7 x 9 C d 3 k i z J V U g 0 R Z D H y 5 d o x M a 3 b p Q Y l V 3 q 9 K i r X r n Z R 9 R 7 i f y f d c S l T u D j V c M b y s P w B 6 m M R S N + n 1 H 2 q Q I E E 1 S k G h R B P I W X X D H V w s 2 d q 7 4 0 k O F T k 0 M D E 3 l N r S N V g e g + B s 9 3 p s i X Q P f p q R Q e T Z Y h c L 7 B v j l N Y 9 g D / L e V 5 X W / m 1 v N e q O d 5 I r P i Q u y M D t v O v T 4 u 4 y j e 6 7 y c X F m s e 2 n 1 y v Y o J B N A w f M S 3 t 8 G L 2 f t 4 j e V B 4 / r 2 h I F 6 q t J r / h 3 t t o 9 v A e 2 u i i b o x P N Z 1 w Q a d v J c I 6 8 b d O f S o z E j 8 e Z M U x 3 G x / k 1 C k z / b o 7 8 V y C t t W o P N c 4 w 1 7 z 5 4 2 M m S B / 3 J b 1 D D Y s E u r S u t 2 E z c O t S Q 1 0 X X Y M 8 y p m 8 F + 0 q b 1 t j z j O + + s G f s K u z Z T 4 r y H l Y l B Q x 8 p f k 9 a V S q T / 6 l Z V W b 7 m E l s a A 8 e X b d V w 6 k C a h L e y T h m j e Z y d A 2 t 5 n X i D B H O H A 9 T J I o J L V P E O m I O 0 Z o y k P 5 h O m K f i N F C H r 4 n K k 2 m J C S + A N l 4 0 J W l 1 y c j r n z d k i 5 N L 3 8 o I l 4 / R d l N R A / 2 X g i 0 y v x D U F / 6 Z X 8 S q F 5 i X + r H y r o k L m 9 p U c E v 2 P 3 b L 4 f / W C 4 f 1 O X s x W U t O J O P 0 j 8 + P r z x 9 e f P 7 7 + / B 6 / / n S v u o l n 2 V k q + t a d t V y G Q 1 + 4 m P j i h a W T H j U E h E 7 7 Q 6 k P f 5 2 w x I m B Q W u 8 M r f 0 8 g V h Z w x + 9 X U G 0 v F O C S E W 9 D G H X 8 7 z / M t g K A 6 x 6 n g S Q b G z F J h Q B t G d R Z y R w v w J n h q J y A m M M 3 S R w y V T i n S i A Z N J f a u 6 M L a f F b 9 u j k m / d C n e i 5 k Z 7 G + e E Q V o p 7 I z 8 R Z 9 g 3 Y W K T e / i y L l / 1 B L A Q I t A B Q A A g A I A N N S b V i 4 a M z n p A A A A P Y A A A A S A A A A A A A A A A A A A A A A A A A A A A B D b 2 5 m a W c v U G F j a 2 F n Z S 5 4 b W x Q S w E C L Q A U A A I A C A D T U m 1 Y U 3 I 4 L J s A A A D h A A A A E w A A A A A A A A A A A A A A A A D w A A A A W 0 N v b n R l b n R f V H l w Z X N d L n h t b F B L A Q I t A B Q A A g A I A N N S b V h q 2 9 F B c Q k A A M V E A A A T A A A A A A A A A A A A A A A A A N g B A A B G b 3 J t d W x h c y 9 T Z W N 0 a W 9 u M S 5 t U E s F B g A A A A A D A A M A w g A A A J Y L A A A A A D 0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V 2 9 y a 2 J v b 2 t H c m 9 1 c F R 5 c G U + U H V i b G l j P C 9 X b 3 J r Y m 9 v a 0 d y b 3 V w V H l w Z T 4 8 L 1 B l c m 1 p c 3 N p b 2 5 M a X N 0 P h R J A g A A A A A A 8 k g C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3 p U a X B w a W 5 n U m V z d W x 0 c z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E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2 O D I 2 O T g 0 M y 1 m Y T N i L T R l Y m I t Y j l l N y 0 1 N z d h Y m I z Y z V l Y 2 Q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6 V G l w c G l u Z 1 J l c 3 V s d H M i I C 8 + P E V u d H J 5 I F R 5 c G U 9 I k Z p b G x M Y X N 0 V X B k Y X R l Z C I g V m F s d W U 9 I m Q y M D I 0 L T A z L T E y V D E x O j I 1 O j A 1 L j U 3 M T A 5 O D d a I i A v P j x F b n R y e S B U e X B l P S J G a W x s Q 2 9 s d W 1 u V H l w Z X M i I F Z h b H V l P S J z Q W d Z R 0 F n S U N C U V l H Q W d Z Q 0 F R S U J B a E V D Q W d J P S I g L z 4 8 R W 5 0 c n k g V H l w Z T 0 i R m l s b E N v b H V t b k 5 h b W V z I i B W Y W x 1 Z T 0 i c 1 s m c X V v d D t U a X B w Z X J J R C Z x d W 9 0 O y w m c X V v d D t G a X J z d E 5 h b W U m c X V v d D s s J n F 1 b 3 Q 7 U 3 V y b m F t Z S Z x d W 9 0 O y w m c X V v d D t U a X B z Q 2 9 y c m V j d C Z x d W 9 0 O y w m c X V v d D t X a W x k Y 2 F y Z F R p c H M m c X V v d D s s J n F 1 b 3 Q 7 V G 9 0 Y W x Q b 2 l u d H M m c X V v d D s s J n F 1 b 3 Q 7 U G V y Y 2 V u d F R p c H B l Z C Z x d W 9 0 O y w m c X V v d D t H Z W 5 k Z X I m c X V v d D s s J n F 1 b 3 Q 7 U m V n a W 9 u J n F 1 b 3 Q 7 L C Z x d W 9 0 O 1 R l Y W 1 G b 2 x s b 3 d l Z C Z x d W 9 0 O y w m c X V v d D t D b 2 1 w Y W 5 5 J n F 1 b 3 Q 7 L C Z x d W 9 0 O 0 p 1 c 3 R S Y W 5 k J n F 1 b 3 Q 7 L C Z x d W 9 0 O 1 R p c H N F b n R l c m V k J n F 1 b 3 Q 7 L C Z x d W 9 0 O 1 R v d G F s U G 9 p b n R z R 2 F t Z T E m c X V v d D s s J n F 1 b 3 Q 7 V 2 l s Z G N h c m R U a G l z U m 9 1 b m Q m c X V v d D s s J n F 1 b 3 Q 7 T G F z d F B v c y Z x d W 9 0 O y w m c X V v d D t Q c m l 6 Z X N X b 2 4 m c X V v d D s s J n F 1 b 3 Q 7 S G F z U G F p Z C Z x d W 9 0 O y w m c X V v d D t M Y W R k Z X J U a X B z Q 2 9 y c m V j d C Z x d W 9 0 O y w m c X V v d D t M Y W R k Z X J U a X B z Q 2 9 y c m V j d F R o a X N S b 3 V u Z C Z x d W 9 0 O 1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4 N y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e l R p c H B p b m d S Z X N 1 b H R z L 0 F 1 d G 9 S Z W 1 v d m V k Q 2 9 s d W 1 u c z E u e 1 R p c H B l c k l E L D B 9 J n F 1 b 3 Q 7 L C Z x d W 9 0 O 1 N l Y 3 R p b 2 4 x L 3 p U a X B w a W 5 n U m V z d W x 0 c y 9 B d X R v U m V t b 3 Z l Z E N v b H V t b n M x L n t G a X J z d E 5 h b W U s M X 0 m c X V v d D s s J n F 1 b 3 Q 7 U 2 V j d G l v b j E v e l R p c H B p b m d S Z X N 1 b H R z L 0 F 1 d G 9 S Z W 1 v d m V k Q 2 9 s d W 1 u c z E u e 1 N 1 c m 5 h b W U s M n 0 m c X V v d D s s J n F 1 b 3 Q 7 U 2 V j d G l v b j E v e l R p c H B p b m d S Z X N 1 b H R z L 0 F 1 d G 9 S Z W 1 v d m V k Q 2 9 s d W 1 u c z E u e 1 R p c H N D b 3 J y Z W N 0 L D N 9 J n F 1 b 3 Q 7 L C Z x d W 9 0 O 1 N l Y 3 R p b 2 4 x L 3 p U a X B w a W 5 n U m V z d W x 0 c y 9 B d X R v U m V t b 3 Z l Z E N v b H V t b n M x L n t X a W x k Y 2 F y Z F R p c H M s N H 0 m c X V v d D s s J n F 1 b 3 Q 7 U 2 V j d G l v b j E v e l R p c H B p b m d S Z X N 1 b H R z L 0 F 1 d G 9 S Z W 1 v d m V k Q 2 9 s d W 1 u c z E u e 1 R v d G F s U G 9 p b n R z L D V 9 J n F 1 b 3 Q 7 L C Z x d W 9 0 O 1 N l Y 3 R p b 2 4 x L 3 p U a X B w a W 5 n U m V z d W x 0 c y 9 B d X R v U m V t b 3 Z l Z E N v b H V t b n M x L n t Q Z X J j Z W 5 0 V G l w c G V k L D Z 9 J n F 1 b 3 Q 7 L C Z x d W 9 0 O 1 N l Y 3 R p b 2 4 x L 3 p U a X B w a W 5 n U m V z d W x 0 c y 9 B d X R v U m V t b 3 Z l Z E N v b H V t b n M x L n t H Z W 5 k Z X I s N 3 0 m c X V v d D s s J n F 1 b 3 Q 7 U 2 V j d G l v b j E v e l R p c H B p b m d S Z X N 1 b H R z L 0 F 1 d G 9 S Z W 1 v d m V k Q 2 9 s d W 1 u c z E u e 1 J l Z 2 l v b i w 4 f S Z x d W 9 0 O y w m c X V v d D t T Z W N 0 a W 9 u M S 9 6 V G l w c G l u Z 1 J l c 3 V s d H M v Q X V 0 b 1 J l b W 9 2 Z W R D b 2 x 1 b W 5 z M S 5 7 V G V h b U Z v b G x v d 2 V k L D l 9 J n F 1 b 3 Q 7 L C Z x d W 9 0 O 1 N l Y 3 R p b 2 4 x L 3 p U a X B w a W 5 n U m V z d W x 0 c y 9 B d X R v U m V t b 3 Z l Z E N v b H V t b n M x L n t D b 2 1 w Y W 5 5 L D E w f S Z x d W 9 0 O y w m c X V v d D t T Z W N 0 a W 9 u M S 9 6 V G l w c G l u Z 1 J l c 3 V s d H M v Q X V 0 b 1 J l b W 9 2 Z W R D b 2 x 1 b W 5 z M S 5 7 S n V z d F J h b m Q s M T F 9 J n F 1 b 3 Q 7 L C Z x d W 9 0 O 1 N l Y 3 R p b 2 4 x L 3 p U a X B w a W 5 n U m V z d W x 0 c y 9 B d X R v U m V t b 3 Z l Z E N v b H V t b n M x L n t U a X B z R W 5 0 Z X J l Z C w x M n 0 m c X V v d D s s J n F 1 b 3 Q 7 U 2 V j d G l v b j E v e l R p c H B p b m d S Z X N 1 b H R z L 0 F 1 d G 9 S Z W 1 v d m V k Q 2 9 s d W 1 u c z E u e 1 R v d G F s U G 9 p b n R z R 2 F t Z T E s M T N 9 J n F 1 b 3 Q 7 L C Z x d W 9 0 O 1 N l Y 3 R p b 2 4 x L 3 p U a X B w a W 5 n U m V z d W x 0 c y 9 B d X R v U m V t b 3 Z l Z E N v b H V t b n M x L n t X a W x k Y 2 F y Z F R o a X N S b 3 V u Z C w x N H 0 m c X V v d D s s J n F 1 b 3 Q 7 U 2 V j d G l v b j E v e l R p c H B p b m d S Z X N 1 b H R z L 0 F 1 d G 9 S Z W 1 v d m V k Q 2 9 s d W 1 u c z E u e 0 x h c 3 R Q b 3 M s M T V 9 J n F 1 b 3 Q 7 L C Z x d W 9 0 O 1 N l Y 3 R p b 2 4 x L 3 p U a X B w a W 5 n U m V z d W x 0 c y 9 B d X R v U m V t b 3 Z l Z E N v b H V t b n M x L n t Q c m l 6 Z X N X b 2 4 s M T Z 9 J n F 1 b 3 Q 7 L C Z x d W 9 0 O 1 N l Y 3 R p b 2 4 x L 3 p U a X B w a W 5 n U m V z d W x 0 c y 9 B d X R v U m V t b 3 Z l Z E N v b H V t b n M x L n t I Y X N Q Y W l k L D E 3 f S Z x d W 9 0 O y w m c X V v d D t T Z W N 0 a W 9 u M S 9 6 V G l w c G l u Z 1 J l c 3 V s d H M v Q X V 0 b 1 J l b W 9 2 Z W R D b 2 x 1 b W 5 z M S 5 7 T G F k Z G V y V G l w c 0 N v c n J l Y 3 Q s M T h 9 J n F 1 b 3 Q 7 L C Z x d W 9 0 O 1 N l Y 3 R p b 2 4 x L 3 p U a X B w a W 5 n U m V z d W x 0 c y 9 B d X R v U m V t b 3 Z l Z E N v b H V t b n M x L n t M Y W R k Z X J U a X B z Q 2 9 y c m V j d F R o a X N S b 3 V u Z C w x O X 0 m c X V v d D t d L C Z x d W 9 0 O 0 N v b H V t b k N v d W 5 0 J n F 1 b 3 Q 7 O j I w L C Z x d W 9 0 O 0 t l e U N v b H V t b k 5 h b W V z J n F 1 b 3 Q 7 O l t d L C Z x d W 9 0 O 0 N v b H V t b k l k Z W 5 0 a X R p Z X M m c X V v d D s 6 W y Z x d W 9 0 O 1 N l Y 3 R p b 2 4 x L 3 p U a X B w a W 5 n U m V z d W x 0 c y 9 B d X R v U m V t b 3 Z l Z E N v b H V t b n M x L n t U a X B w Z X J J R C w w f S Z x d W 9 0 O y w m c X V v d D t T Z W N 0 a W 9 u M S 9 6 V G l w c G l u Z 1 J l c 3 V s d H M v Q X V 0 b 1 J l b W 9 2 Z W R D b 2 x 1 b W 5 z M S 5 7 R m l y c 3 R O Y W 1 l L D F 9 J n F 1 b 3 Q 7 L C Z x d W 9 0 O 1 N l Y 3 R p b 2 4 x L 3 p U a X B w a W 5 n U m V z d W x 0 c y 9 B d X R v U m V t b 3 Z l Z E N v b H V t b n M x L n t T d X J u Y W 1 l L D J 9 J n F 1 b 3 Q 7 L C Z x d W 9 0 O 1 N l Y 3 R p b 2 4 x L 3 p U a X B w a W 5 n U m V z d W x 0 c y 9 B d X R v U m V t b 3 Z l Z E N v b H V t b n M x L n t U a X B z Q 2 9 y c m V j d C w z f S Z x d W 9 0 O y w m c X V v d D t T Z W N 0 a W 9 u M S 9 6 V G l w c G l u Z 1 J l c 3 V s d H M v Q X V 0 b 1 J l b W 9 2 Z W R D b 2 x 1 b W 5 z M S 5 7 V 2 l s Z G N h c m R U a X B z L D R 9 J n F 1 b 3 Q 7 L C Z x d W 9 0 O 1 N l Y 3 R p b 2 4 x L 3 p U a X B w a W 5 n U m V z d W x 0 c y 9 B d X R v U m V t b 3 Z l Z E N v b H V t b n M x L n t U b 3 R h b F B v a W 5 0 c y w 1 f S Z x d W 9 0 O y w m c X V v d D t T Z W N 0 a W 9 u M S 9 6 V G l w c G l u Z 1 J l c 3 V s d H M v Q X V 0 b 1 J l b W 9 2 Z W R D b 2 x 1 b W 5 z M S 5 7 U G V y Y 2 V u d F R p c H B l Z C w 2 f S Z x d W 9 0 O y w m c X V v d D t T Z W N 0 a W 9 u M S 9 6 V G l w c G l u Z 1 J l c 3 V s d H M v Q X V 0 b 1 J l b W 9 2 Z W R D b 2 x 1 b W 5 z M S 5 7 R 2 V u Z G V y L D d 9 J n F 1 b 3 Q 7 L C Z x d W 9 0 O 1 N l Y 3 R p b 2 4 x L 3 p U a X B w a W 5 n U m V z d W x 0 c y 9 B d X R v U m V t b 3 Z l Z E N v b H V t b n M x L n t S Z W d p b 2 4 s O H 0 m c X V v d D s s J n F 1 b 3 Q 7 U 2 V j d G l v b j E v e l R p c H B p b m d S Z X N 1 b H R z L 0 F 1 d G 9 S Z W 1 v d m V k Q 2 9 s d W 1 u c z E u e 1 R l Y W 1 G b 2 x s b 3 d l Z C w 5 f S Z x d W 9 0 O y w m c X V v d D t T Z W N 0 a W 9 u M S 9 6 V G l w c G l u Z 1 J l c 3 V s d H M v Q X V 0 b 1 J l b W 9 2 Z W R D b 2 x 1 b W 5 z M S 5 7 Q 2 9 t c G F u e S w x M H 0 m c X V v d D s s J n F 1 b 3 Q 7 U 2 V j d G l v b j E v e l R p c H B p b m d S Z X N 1 b H R z L 0 F 1 d G 9 S Z W 1 v d m V k Q 2 9 s d W 1 u c z E u e 0 p 1 c 3 R S Y W 5 k L D E x f S Z x d W 9 0 O y w m c X V v d D t T Z W N 0 a W 9 u M S 9 6 V G l w c G l u Z 1 J l c 3 V s d H M v Q X V 0 b 1 J l b W 9 2 Z W R D b 2 x 1 b W 5 z M S 5 7 V G l w c 0 V u d G V y Z W Q s M T J 9 J n F 1 b 3 Q 7 L C Z x d W 9 0 O 1 N l Y 3 R p b 2 4 x L 3 p U a X B w a W 5 n U m V z d W x 0 c y 9 B d X R v U m V t b 3 Z l Z E N v b H V t b n M x L n t U b 3 R h b F B v a W 5 0 c 0 d h b W U x L D E z f S Z x d W 9 0 O y w m c X V v d D t T Z W N 0 a W 9 u M S 9 6 V G l w c G l u Z 1 J l c 3 V s d H M v Q X V 0 b 1 J l b W 9 2 Z W R D b 2 x 1 b W 5 z M S 5 7 V 2 l s Z G N h c m R U a G l z U m 9 1 b m Q s M T R 9 J n F 1 b 3 Q 7 L C Z x d W 9 0 O 1 N l Y 3 R p b 2 4 x L 3 p U a X B w a W 5 n U m V z d W x 0 c y 9 B d X R v U m V t b 3 Z l Z E N v b H V t b n M x L n t M Y X N 0 U G 9 z L D E 1 f S Z x d W 9 0 O y w m c X V v d D t T Z W N 0 a W 9 u M S 9 6 V G l w c G l u Z 1 J l c 3 V s d H M v Q X V 0 b 1 J l b W 9 2 Z W R D b 2 x 1 b W 5 z M S 5 7 U H J p e m V z V 2 9 u L D E 2 f S Z x d W 9 0 O y w m c X V v d D t T Z W N 0 a W 9 u M S 9 6 V G l w c G l u Z 1 J l c 3 V s d H M v Q X V 0 b 1 J l b W 9 2 Z W R D b 2 x 1 b W 5 z M S 5 7 S G F z U G F p Z C w x N 3 0 m c X V v d D s s J n F 1 b 3 Q 7 U 2 V j d G l v b j E v e l R p c H B p b m d S Z X N 1 b H R z L 0 F 1 d G 9 S Z W 1 v d m V k Q 2 9 s d W 1 u c z E u e 0 x h Z G R l c l R p c H N D b 3 J y Z W N 0 L D E 4 f S Z x d W 9 0 O y w m c X V v d D t T Z W N 0 a W 9 u M S 9 6 V G l w c G l u Z 1 J l c 3 V s d H M v Q X V 0 b 1 J l b W 9 2 Z W R D b 2 x 1 b W 5 z M S 5 7 T G F k Z G V y V G l w c 0 N v c n J l Y 3 R U a G l z U m 9 1 b m Q s M T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P c H R p b 2 5 z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S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V l M T U z M z g x L T c 1 O D M t N D Y 2 N S 0 4 Z T R h L W M w Y 2 Q 4 N 2 Q 1 O D V j Z C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1 R h Y m x l I i A v P j x F b n R y e S B U e X B l P S J O Y W 1 l V X B k Y X R l Z E F m d G V y R m l s b C I g V m F s d W U 9 I m w w I i A v P j x F b n R y e S B U e X B l P S J G a W x s V G F y Z 2 V 0 I i B W Y W x 1 Z T 0 i c 0 9 w d G l v b n M i I C 8 + P E V u d H J 5 I F R 5 c G U 9 I k Z p b G x M Y X N 0 V X B k Y X R l Z C I g V m F s d W U 9 I m Q y M D I 0 L T A z L T E y V D E x O j I 1 O j A 1 L j Q z N D Y x M z N a I i A v P j x F b n R y e S B U e X B l P S J G a W x s Q 2 9 s d W 1 u V H l w Z X M i I F Z h b H V l P S J z Q m d Z R 0 J R Q U c i I C 8 + P E V u d H J 5 I F R 5 c G U 9 I k Z p b G x D b 2 x 1 b W 5 O Y W 1 l c y I g V m F s d W U 9 I n N b J n F 1 b 3 Q 7 T 3 B 0 a W 9 u T m F t Z S Z x d W 9 0 O y w m c X V v d D t D b 2 1 t Z W 5 0 J n F 1 b 3 Q 7 L C Z x d W 9 0 O 0 9 w d G l v b l Z h b H V l J n F 1 b 3 Q 7 L C Z x d W 9 0 O 0 9 w d G l v b l Z h b H V l T n V t Z X J p Y y Z x d W 9 0 O y w m c X V v d D t P c H R p b 2 5 W Y W x 1 Z U J v b 2 x l Y W 4 m c X V v d D s s J n F 1 b 3 Q 7 T 3 B 0 a W 9 u V m F s d W V U Z X h 0 J n F 1 b 3 Q 7 X S I g L z 4 8 R W 5 0 c n k g V H l w Z T 0 i R m l s b E V y c m 9 y Q 2 9 1 b n Q i I F Z h b H V l P S J s M S I g L z 4 8 R W 5 0 c n k g V H l w Z T 0 i R m l s b E V y c m 9 y Q 2 9 k Z S I g V m F s d W U 9 I n N V b m t u b 3 d u I i A v P j x F b n R y e S B U e X B l P S J G a W x s Q 2 9 1 b n Q i I F Z h b H V l P S J s N C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c H R p b 2 5 z L 0 F 1 d G 9 S Z W 1 v d m V k Q 2 9 s d W 1 u c z E u e 0 9 w d G l v b k 5 h b W U s M H 0 m c X V v d D s s J n F 1 b 3 Q 7 U 2 V j d G l v b j E v T 3 B 0 a W 9 u c y 9 B d X R v U m V t b 3 Z l Z E N v b H V t b n M x L n t D b 2 1 t Z W 5 0 L D F 9 J n F 1 b 3 Q 7 L C Z x d W 9 0 O 1 N l Y 3 R p b 2 4 x L 0 9 w d G l v b n M v Q X V 0 b 1 J l b W 9 2 Z W R D b 2 x 1 b W 5 z M S 5 7 T 3 B 0 a W 9 u V m F s d W U s M n 0 m c X V v d D s s J n F 1 b 3 Q 7 U 2 V j d G l v b j E v T 3 B 0 a W 9 u c y 9 B d X R v U m V t b 3 Z l Z E N v b H V t b n M x L n t P c H R p b 2 5 W Y W x 1 Z U 5 1 b W V y a W M s M 3 0 m c X V v d D s s J n F 1 b 3 Q 7 U 2 V j d G l v b j E v T 3 B 0 a W 9 u c y 9 B d X R v U m V t b 3 Z l Z E N v b H V t b n M x L n t P c H R p b 2 5 W Y W x 1 Z U J v b 2 x l Y W 4 s N H 0 m c X V v d D s s J n F 1 b 3 Q 7 U 2 V j d G l v b j E v T 3 B 0 a W 9 u c y 9 B d X R v U m V t b 3 Z l Z E N v b H V t b n M x L n t P c H R p b 2 5 W Y W x 1 Z V R l e H Q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T 3 B 0 a W 9 u c y 9 B d X R v U m V t b 3 Z l Z E N v b H V t b n M x L n t P c H R p b 2 5 O Y W 1 l L D B 9 J n F 1 b 3 Q 7 L C Z x d W 9 0 O 1 N l Y 3 R p b 2 4 x L 0 9 w d G l v b n M v Q X V 0 b 1 J l b W 9 2 Z W R D b 2 x 1 b W 5 z M S 5 7 Q 2 9 t b W V u d C w x f S Z x d W 9 0 O y w m c X V v d D t T Z W N 0 a W 9 u M S 9 P c H R p b 2 5 z L 0 F 1 d G 9 S Z W 1 v d m V k Q 2 9 s d W 1 u c z E u e 0 9 w d G l v b l Z h b H V l L D J 9 J n F 1 b 3 Q 7 L C Z x d W 9 0 O 1 N l Y 3 R p b 2 4 x L 0 9 w d G l v b n M v Q X V 0 b 1 J l b W 9 2 Z W R D b 2 x 1 b W 5 z M S 5 7 T 3 B 0 a W 9 u V m F s d W V O d W 1 l c m l j L D N 9 J n F 1 b 3 Q 7 L C Z x d W 9 0 O 1 N l Y 3 R p b 2 4 x L 0 9 w d G l v b n M v Q X V 0 b 1 J l b W 9 2 Z W R D b 2 x 1 b W 5 z M S 5 7 T 3 B 0 a W 9 u V m F s d W V C b 2 9 s Z W F u L D R 9 J n F 1 b 3 Q 7 L C Z x d W 9 0 O 1 N l Y 3 R p b 2 4 x L 0 9 w d G l v b n M v Q X V 0 b 1 J l b W 9 2 Z W R D b 2 x 1 b W 5 z M S 5 7 T 3 B 0 a W 9 u V m F s d W V U Z X h 0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6 V G l w c G l u Z 1 J l c 3 V s d H N U a G l z U m 9 1 b m Q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x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O G U 2 Y 2 M x Y 2 M t Y z E y M S 0 0 Z j I z L T l j Z m Y t Y z g 4 O T E x M 2 Q 1 O T R l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e l R p c H B p b m d S Z X N 1 b H R z V G h p c 1 J v d W 5 k I i A v P j x F b n R y e S B U e X B l P S J G a W x s T G F z d F V w Z G F 0 Z W Q i I F Z h b H V l P S J k M j A y N C 0 w M y 0 x M l Q x M T o y N T o w N S 4 2 N z g 4 N z Q x W i I g L z 4 8 R W 5 0 c n k g V H l w Z T 0 i R m l s b E N v b H V t b l R 5 c G V z I i B W Y W x 1 Z T 0 i c 0 F n S U N B Z 0 l D Q V F J Q i I g L z 4 8 R W 5 0 c n k g V H l w Z T 0 i R m l s b E N v b H V t b k 5 h b W V z I i B W Y W x 1 Z T 0 i c 1 s m c X V v d D t U a X B w Z X J J R C Z x d W 9 0 O y w m c X V v d D t S b 3 V u Z E 5 1 b S Z x d W 9 0 O y w m c X V v d D t U a G l z U m 9 1 b m R U a X B w a W 5 n U G 9 p b n R z J n F 1 b 3 Q 7 L C Z x d W 9 0 O 1 R o a X N S b 3 V u Z F B v d 2 V y V G l w c G l u Z 1 B v a W 5 0 c y Z x d W 9 0 O y w m c X V v d D t U a G l z U m 9 1 b m R T a G F 3 V G l w c G l u Z 1 B v a W 5 0 c y Z x d W 9 0 O y w m c X V v d D t U b 3 R h b F B v a W 5 0 c 0 d h b W U x J n F 1 b 3 Q 7 L C Z x d W 9 0 O 1 R p c H N F b n R l c m V k J n F 1 b 3 Q 7 L C Z x d W 9 0 O 0 d h b W U x U G 9 p b n R z R G l m Z i Z x d W 9 0 O y w m c X V v d D t X a W x k Y 2 F y Z C Z x d W 9 0 O 1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4 N y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6 V G l w c G l u Z 1 J l c 3 V s d H N U a G l z U m 9 1 b m Q v Q X V 0 b 1 J l b W 9 2 Z W R D b 2 x 1 b W 5 z M S 5 7 V G l w c G V y S U Q s M H 0 m c X V v d D s s J n F 1 b 3 Q 7 U 2 V j d G l v b j E v e l R p c H B p b m d S Z X N 1 b H R z V G h p c 1 J v d W 5 k L 0 F 1 d G 9 S Z W 1 v d m V k Q 2 9 s d W 1 u c z E u e 1 J v d W 5 k T n V t L D F 9 J n F 1 b 3 Q 7 L C Z x d W 9 0 O 1 N l Y 3 R p b 2 4 x L 3 p U a X B w a W 5 n U m V z d W x 0 c 1 R o a X N S b 3 V u Z C 9 B d X R v U m V t b 3 Z l Z E N v b H V t b n M x L n t U a G l z U m 9 1 b m R U a X B w a W 5 n U G 9 p b n R z L D J 9 J n F 1 b 3 Q 7 L C Z x d W 9 0 O 1 N l Y 3 R p b 2 4 x L 3 p U a X B w a W 5 n U m V z d W x 0 c 1 R o a X N S b 3 V u Z C 9 B d X R v U m V t b 3 Z l Z E N v b H V t b n M x L n t U a G l z U m 9 1 b m R Q b 3 d l c l R p c H B p b m d Q b 2 l u d H M s M 3 0 m c X V v d D s s J n F 1 b 3 Q 7 U 2 V j d G l v b j E v e l R p c H B p b m d S Z X N 1 b H R z V G h p c 1 J v d W 5 k L 0 F 1 d G 9 S Z W 1 v d m V k Q 2 9 s d W 1 u c z E u e 1 R o a X N S b 3 V u Z F N o Y X d U a X B w a W 5 n U G 9 p b n R z L D R 9 J n F 1 b 3 Q 7 L C Z x d W 9 0 O 1 N l Y 3 R p b 2 4 x L 3 p U a X B w a W 5 n U m V z d W x 0 c 1 R o a X N S b 3 V u Z C 9 B d X R v U m V t b 3 Z l Z E N v b H V t b n M x L n t U b 3 R h b F B v a W 5 0 c 0 d h b W U x L D V 9 J n F 1 b 3 Q 7 L C Z x d W 9 0 O 1 N l Y 3 R p b 2 4 x L 3 p U a X B w a W 5 n U m V z d W x 0 c 1 R o a X N S b 3 V u Z C 9 B d X R v U m V t b 3 Z l Z E N v b H V t b n M x L n t U a X B z R W 5 0 Z X J l Z C w 2 f S Z x d W 9 0 O y w m c X V v d D t T Z W N 0 a W 9 u M S 9 6 V G l w c G l u Z 1 J l c 3 V s d H N U a G l z U m 9 1 b m Q v Q X V 0 b 1 J l b W 9 2 Z W R D b 2 x 1 b W 5 z M S 5 7 R 2 F t Z T F Q b 2 l u d H N E a W Z m L D d 9 J n F 1 b 3 Q 7 L C Z x d W 9 0 O 1 N l Y 3 R p b 2 4 x L 3 p U a X B w a W 5 n U m V z d W x 0 c 1 R o a X N S b 3 V u Z C 9 B d X R v U m V t b 3 Z l Z E N v b H V t b n M x L n t X a W x k Y 2 F y Z C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6 V G l w c G l u Z 1 J l c 3 V s d H N U a G l z U m 9 1 b m Q v Q X V 0 b 1 J l b W 9 2 Z W R D b 2 x 1 b W 5 z M S 5 7 V G l w c G V y S U Q s M H 0 m c X V v d D s s J n F 1 b 3 Q 7 U 2 V j d G l v b j E v e l R p c H B p b m d S Z X N 1 b H R z V G h p c 1 J v d W 5 k L 0 F 1 d G 9 S Z W 1 v d m V k Q 2 9 s d W 1 u c z E u e 1 J v d W 5 k T n V t L D F 9 J n F 1 b 3 Q 7 L C Z x d W 9 0 O 1 N l Y 3 R p b 2 4 x L 3 p U a X B w a W 5 n U m V z d W x 0 c 1 R o a X N S b 3 V u Z C 9 B d X R v U m V t b 3 Z l Z E N v b H V t b n M x L n t U a G l z U m 9 1 b m R U a X B w a W 5 n U G 9 p b n R z L D J 9 J n F 1 b 3 Q 7 L C Z x d W 9 0 O 1 N l Y 3 R p b 2 4 x L 3 p U a X B w a W 5 n U m V z d W x 0 c 1 R o a X N S b 3 V u Z C 9 B d X R v U m V t b 3 Z l Z E N v b H V t b n M x L n t U a G l z U m 9 1 b m R Q b 3 d l c l R p c H B p b m d Q b 2 l u d H M s M 3 0 m c X V v d D s s J n F 1 b 3 Q 7 U 2 V j d G l v b j E v e l R p c H B p b m d S Z X N 1 b H R z V G h p c 1 J v d W 5 k L 0 F 1 d G 9 S Z W 1 v d m V k Q 2 9 s d W 1 u c z E u e 1 R o a X N S b 3 V u Z F N o Y X d U a X B w a W 5 n U G 9 p b n R z L D R 9 J n F 1 b 3 Q 7 L C Z x d W 9 0 O 1 N l Y 3 R p b 2 4 x L 3 p U a X B w a W 5 n U m V z d W x 0 c 1 R o a X N S b 3 V u Z C 9 B d X R v U m V t b 3 Z l Z E N v b H V t b n M x L n t U b 3 R h b F B v a W 5 0 c 0 d h b W U x L D V 9 J n F 1 b 3 Q 7 L C Z x d W 9 0 O 1 N l Y 3 R p b 2 4 x L 3 p U a X B w a W 5 n U m V z d W x 0 c 1 R o a X N S b 3 V u Z C 9 B d X R v U m V t b 3 Z l Z E N v b H V t b n M x L n t U a X B z R W 5 0 Z X J l Z C w 2 f S Z x d W 9 0 O y w m c X V v d D t T Z W N 0 a W 9 u M S 9 6 V G l w c G l u Z 1 J l c 3 V s d H N U a G l z U m 9 1 b m Q v Q X V 0 b 1 J l b W 9 2 Z W R D b 2 x 1 b W 5 z M S 5 7 R 2 F t Z T F Q b 2 l u d H N E a W Z m L D d 9 J n F 1 b 3 Q 7 L C Z x d W 9 0 O 1 N l Y 3 R p b 2 4 x L 3 p U a X B w a W 5 n U m V z d W x 0 c 1 R o a X N S b 3 V u Z C 9 B d X R v U m V t b 3 Z l Z E N v b H V t b n M x L n t X a W x k Y 2 F y Z C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e k x h Z G R l c j w v S X R l b V B h d G g + P C 9 J d G V t T G 9 j Y X R p b 2 4 + P F N 0 Y W J s Z U V u d H J p Z X M + P E V u d H J 5 I F R 5 c G U 9 I k Z p b G x T d G F 0 d X M i I F Z h b H V l P S J z Q 2 9 t c G x l d G U i I C 8 + P E V u d H J 5 I F R 5 c G U 9 I k J 1 Z m Z l c k 5 l e H R S Z W Z y Z X N o I i B W Y W x 1 Z T 0 i b D E i I C 8 + P E V u d H J 5 I F R 5 c G U 9 I k Z p b G x D b 2 x 1 b W 5 O Y W 1 l c y I g V m F s d W U 9 I n N b J n F 1 b 3 Q 7 U G x h e W V k J n F 1 b 3 Q 7 L C Z x d W 9 0 O 1 R l Y W 1 J R C Z x d W 9 0 O y w m c X V v d D t U Z W F t T m F t Z S Z x d W 9 0 O y w m c X V v d D t T Y 2 9 y Z U Z v c i Z x d W 9 0 O y w m c X V v d D t T Y 2 9 y Z U F n Y W l u c 3 Q m c X V v d D s s J n F 1 b 3 Q 7 V 2 l u c y Z x d W 9 0 O y w m c X V v d D t E c m F 3 c y Z x d W 9 0 O y w m c X V v d D t M b 3 N z Z X M m c X V v d D s s J n F 1 b 3 Q 7 T G F k Z G V y U G 9 p b n R z J n F 1 b 3 Q 7 L C Z x d W 9 0 O 1 B l c m N l b n R h Z 2 U m c X V v d D s s J n F 1 b 3 Q 7 T G 9 n b 0 Z p b G V O Y W 1 l J n F 1 b 3 Q 7 X S I g L z 4 8 R W 5 0 c n k g V H l w Z T 0 i R m l s b E V u Y W J s Z W Q i I F Z h b H V l P S J s M C I g L z 4 8 R W 5 0 c n k g V H l w Z T 0 i R m l s b E N v b H V t b l R 5 c G V z I i B W Y W x 1 Z T 0 i c 0 F n S U d B Z 0 l D Q W d J Q 0 J R W T 0 i I C 8 + P E V u d H J 5 I F R 5 c G U 9 I k Z p b G x M Y X N 0 V X B k Y X R l Z C I g V m F s d W U 9 I m Q y M D I 0 L T A z L T E y V D E x O j I z O j U 5 L j I 5 M z A 2 M D R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R m l s b E N v d W 5 0 I i B W Y W x 1 Z T 0 i b D E 4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U w N D Z m N z E 0 L T R k N z c t N D d j Y y 1 i Z j V l L W U 2 M z l k Y m Q 3 M z M 5 Y S I g L z 4 8 R W 5 0 c n k g V H l w Z T 0 i Q W R k Z W R U b 0 R h d G F N b 2 R l b C I g V m F s d W U 9 I m w w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6 T G F k Z G V y L 0 F 1 d G 9 S Z W 1 v d m V k Q 2 9 s d W 1 u c z E u e 1 B s Y X l l Z C w w f S Z x d W 9 0 O y w m c X V v d D t T Z W N 0 a W 9 u M S 9 6 T G F k Z G V y L 0 F 1 d G 9 S Z W 1 v d m V k Q 2 9 s d W 1 u c z E u e 1 R l Y W 1 J R C w x f S Z x d W 9 0 O y w m c X V v d D t T Z W N 0 a W 9 u M S 9 6 T G F k Z G V y L 0 F 1 d G 9 S Z W 1 v d m V k Q 2 9 s d W 1 u c z E u e 1 R l Y W 1 O Y W 1 l L D J 9 J n F 1 b 3 Q 7 L C Z x d W 9 0 O 1 N l Y 3 R p b 2 4 x L 3 p M Y W R k Z X I v Q X V 0 b 1 J l b W 9 2 Z W R D b 2 x 1 b W 5 z M S 5 7 U 2 N v c m V G b 3 I s M 3 0 m c X V v d D s s J n F 1 b 3 Q 7 U 2 V j d G l v b j E v e k x h Z G R l c i 9 B d X R v U m V t b 3 Z l Z E N v b H V t b n M x L n t T Y 2 9 y Z U F n Y W l u c 3 Q s N H 0 m c X V v d D s s J n F 1 b 3 Q 7 U 2 V j d G l v b j E v e k x h Z G R l c i 9 B d X R v U m V t b 3 Z l Z E N v b H V t b n M x L n t X a W 5 z L D V 9 J n F 1 b 3 Q 7 L C Z x d W 9 0 O 1 N l Y 3 R p b 2 4 x L 3 p M Y W R k Z X I v Q X V 0 b 1 J l b W 9 2 Z W R D b 2 x 1 b W 5 z M S 5 7 R H J h d 3 M s N n 0 m c X V v d D s s J n F 1 b 3 Q 7 U 2 V j d G l v b j E v e k x h Z G R l c i 9 B d X R v U m V t b 3 Z l Z E N v b H V t b n M x L n t M b 3 N z Z X M s N 3 0 m c X V v d D s s J n F 1 b 3 Q 7 U 2 V j d G l v b j E v e k x h Z G R l c i 9 B d X R v U m V t b 3 Z l Z E N v b H V t b n M x L n t M Y W R k Z X J Q b 2 l u d H M s O H 0 m c X V v d D s s J n F 1 b 3 Q 7 U 2 V j d G l v b j E v e k x h Z G R l c i 9 B d X R v U m V t b 3 Z l Z E N v b H V t b n M x L n t Q Z X J j Z W 5 0 Y W d l L D l 9 J n F 1 b 3 Q 7 L C Z x d W 9 0 O 1 N l Y 3 R p b 2 4 x L 3 p M Y W R k Z X I v Q X V 0 b 1 J l b W 9 2 Z W R D b 2 x 1 b W 5 z M S 5 7 T G 9 n b 0 Z p b G V O Y W 1 l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e k x h Z G R l c i 9 B d X R v U m V t b 3 Z l Z E N v b H V t b n M x L n t Q b G F 5 Z W Q s M H 0 m c X V v d D s s J n F 1 b 3 Q 7 U 2 V j d G l v b j E v e k x h Z G R l c i 9 B d X R v U m V t b 3 Z l Z E N v b H V t b n M x L n t U Z W F t S U Q s M X 0 m c X V v d D s s J n F 1 b 3 Q 7 U 2 V j d G l v b j E v e k x h Z G R l c i 9 B d X R v U m V t b 3 Z l Z E N v b H V t b n M x L n t U Z W F t T m F t Z S w y f S Z x d W 9 0 O y w m c X V v d D t T Z W N 0 a W 9 u M S 9 6 T G F k Z G V y L 0 F 1 d G 9 S Z W 1 v d m V k Q 2 9 s d W 1 u c z E u e 1 N j b 3 J l R m 9 y L D N 9 J n F 1 b 3 Q 7 L C Z x d W 9 0 O 1 N l Y 3 R p b 2 4 x L 3 p M Y W R k Z X I v Q X V 0 b 1 J l b W 9 2 Z W R D b 2 x 1 b W 5 z M S 5 7 U 2 N v c m V B Z 2 F p b n N 0 L D R 9 J n F 1 b 3 Q 7 L C Z x d W 9 0 O 1 N l Y 3 R p b 2 4 x L 3 p M Y W R k Z X I v Q X V 0 b 1 J l b W 9 2 Z W R D b 2 x 1 b W 5 z M S 5 7 V 2 l u c y w 1 f S Z x d W 9 0 O y w m c X V v d D t T Z W N 0 a W 9 u M S 9 6 T G F k Z G V y L 0 F 1 d G 9 S Z W 1 v d m V k Q 2 9 s d W 1 u c z E u e 0 R y Y X d z L D Z 9 J n F 1 b 3 Q 7 L C Z x d W 9 0 O 1 N l Y 3 R p b 2 4 x L 3 p M Y W R k Z X I v Q X V 0 b 1 J l b W 9 2 Z W R D b 2 x 1 b W 5 z M S 5 7 T G 9 z c 2 V z L D d 9 J n F 1 b 3 Q 7 L C Z x d W 9 0 O 1 N l Y 3 R p b 2 4 x L 3 p M Y W R k Z X I v Q X V 0 b 1 J l b W 9 2 Z W R D b 2 x 1 b W 5 z M S 5 7 T G F k Z G V y U G 9 p b n R z L D h 9 J n F 1 b 3 Q 7 L C Z x d W 9 0 O 1 N l Y 3 R p b 2 4 x L 3 p M Y W R k Z X I v Q X V 0 b 1 J l b W 9 2 Z W R D b 2 x 1 b W 5 z M S 5 7 U G V y Y 2 V u d G F n Z S w 5 f S Z x d W 9 0 O y w m c X V v d D t T Z W N 0 a W 9 u M S 9 6 T G F k Z G V y L 0 F 1 d G 9 S Z W 1 v d m V k Q 2 9 s d W 1 u c z E u e 0 x v Z 2 9 G a W x l T m F t Z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p I b 3 R U a X B T d X J 2 a X Z v c n N Q c m V 2 a W 9 1 c 1 J v d W 5 k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S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R l M T Z i Z D k w L W Y 1 Y j Q t N D E 5 Y i 1 i M D M 3 L T B i O D Q x O T c 4 N j g 1 M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1 R h Y m x l I i A v P j x F b n R y e S B U e X B l P S J O Y W 1 l V X B k Y X R l Z E F m d G V y R m l s b C I g V m F s d W U 9 I m w w I i A v P j x F b n R y e S B U e X B l P S J G a W x s V G F y Z 2 V 0 I i B W Y W x 1 Z T 0 i c 3 p I b 3 R U a X B T d X J 2 a X Z v c n N Q c m V 2 a W 9 1 c 1 J v d W 5 k I i A v P j x F b n R y e S B U e X B l P S J G a W x s T G F z d F V w Z G F 0 Z W Q i I F Z h b H V l P S J k M j A y N C 0 w M y 0 x M l Q x M T o y N T o w N S 4 3 O D I 2 N z Q 2 W i I g L z 4 8 R W 5 0 c n k g V H l w Z T 0 i R m l s b E N v b H V t b l R 5 c G V z I i B W Y W x 1 Z T 0 i c 0 F n W U d B Z z 0 9 I i A v P j x F b n R y e S B U e X B l P S J G a W x s Q 2 9 s d W 1 u T m F t Z X M i I F Z h b H V l P S J z W y Z x d W 9 0 O 1 R p c H B l c k l E J n F 1 b 3 Q 7 L C Z x d W 9 0 O 0 Z p c n N 0 T m F t Z S Z x d W 9 0 O y w m c X V v d D t T d X J u Y W 1 l J n F 1 b 3 Q 7 L C Z x d W 9 0 O 0 h v d F R p c H N T Y 2 9 y Z S Z x d W 9 0 O 1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A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e k h v d F R p c F N 1 c n Z p d m 9 y c 1 B y Z X Z p b 3 V z U m 9 1 b m Q v Q X V 0 b 1 J l b W 9 2 Z W R D b 2 x 1 b W 5 z M S 5 7 V G l w c G V y S U Q s M H 0 m c X V v d D s s J n F 1 b 3 Q 7 U 2 V j d G l v b j E v e k h v d F R p c F N 1 c n Z p d m 9 y c 1 B y Z X Z p b 3 V z U m 9 1 b m Q v Q X V 0 b 1 J l b W 9 2 Z W R D b 2 x 1 b W 5 z M S 5 7 R m l y c 3 R O Y W 1 l L D F 9 J n F 1 b 3 Q 7 L C Z x d W 9 0 O 1 N l Y 3 R p b 2 4 x L 3 p I b 3 R U a X B T d X J 2 a X Z v c n N Q c m V 2 a W 9 1 c 1 J v d W 5 k L 0 F 1 d G 9 S Z W 1 v d m V k Q 2 9 s d W 1 u c z E u e 1 N 1 c m 5 h b W U s M n 0 m c X V v d D s s J n F 1 b 3 Q 7 U 2 V j d G l v b j E v e k h v d F R p c F N 1 c n Z p d m 9 y c 1 B y Z X Z p b 3 V z U m 9 1 b m Q v Q X V 0 b 1 J l b W 9 2 Z W R D b 2 x 1 b W 5 z M S 5 7 S G 9 0 V G l w c 1 N j b 3 J l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3 p I b 3 R U a X B T d X J 2 a X Z v c n N Q c m V 2 a W 9 1 c 1 J v d W 5 k L 0 F 1 d G 9 S Z W 1 v d m V k Q 2 9 s d W 1 u c z E u e 1 R p c H B l c k l E L D B 9 J n F 1 b 3 Q 7 L C Z x d W 9 0 O 1 N l Y 3 R p b 2 4 x L 3 p I b 3 R U a X B T d X J 2 a X Z v c n N Q c m V 2 a W 9 1 c 1 J v d W 5 k L 0 F 1 d G 9 S Z W 1 v d m V k Q 2 9 s d W 1 u c z E u e 0 Z p c n N 0 T m F t Z S w x f S Z x d W 9 0 O y w m c X V v d D t T Z W N 0 a W 9 u M S 9 6 S G 9 0 V G l w U 3 V y d m l 2 b 3 J z U H J l d m l v d X N S b 3 V u Z C 9 B d X R v U m V t b 3 Z l Z E N v b H V t b n M x L n t T d X J u Y W 1 l L D J 9 J n F 1 b 3 Q 7 L C Z x d W 9 0 O 1 N l Y 3 R p b 2 4 x L 3 p I b 3 R U a X B T d X J 2 a X Z v c n N Q c m V 2 a W 9 1 c 1 J v d W 5 k L 0 F 1 d G 9 S Z W 1 v d m V k Q 2 9 s d W 1 u c z E u e 0 h v d F R p c H N T Y 2 9 y Z S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e k l u d m F s a W R I b 3 R U a X B z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S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U 1 Z m V h M T Y w L T h h N D c t N D U 3 N C 0 5 Z m Y 1 L T Q 5 Z j V h N T E w O D Y 4 Z i I g L z 4 8 R W 5 0 c n k g V H l w Z T 0 i U m V z d W x 0 V H l w Z S I g V m F s d W U 9 I n N U Y W J s Z S I g L z 4 8 R W 5 0 c n k g V H l w Z T 0 i R m l s b E 9 i a m V j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e k l u d m F s a W R I b 3 R U a X B z I i A v P j x F b n R y e S B U e X B l P S J G a W x s T G F z d F V w Z G F 0 Z W Q i I F Z h b H V l P S J k M j A y N C 0 w M y 0 x M l Q x M T o y N T o w N S 4 1 N T Q z N T I w W i I g L z 4 8 R W 5 0 c n k g V H l w Z T 0 i R m l s b E N v b H V t b l R 5 c G V z I i B W Y W x 1 Z T 0 i c 0 F n S U N C Z 1 l H Q W d J P S I g L z 4 8 R W 5 0 c n k g V H l w Z T 0 i R m l s b E N v b H V t b k 5 h b W V z I i B W Y W x 1 Z T 0 i c 1 s m c X V v d D t D b 3 V u d E 9 m S G 9 0 V G l w V G V h b U l E J n F 1 b 3 Q 7 L C Z x d W 9 0 O 1 R p c H B l c k l E J n F 1 b 3 Q 7 L C Z x d W 9 0 O 0 h v d F R p c F R l Y W 1 J R C Z x d W 9 0 O y w m c X V v d D t G a X J z d E 5 h b W U m c X V v d D s s J n F 1 b 3 Q 7 U 3 V y b m F t Z S Z x d W 9 0 O y w m c X V v d D t U Z W F t T m F t Z S Z x d W 9 0 O y w m c X V v d D t N a W 5 P Z l J v d W 5 k T n V t J n F 1 b 3 Q 7 L C Z x d W 9 0 O 0 1 h e E 9 m U m 9 1 b m R O d W 0 m c X V v d D t d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w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p J b n Z h b G l k S G 9 0 V G l w c y 9 B d X R v U m V t b 3 Z l Z E N v b H V t b n M x L n t D b 3 V u d E 9 m S G 9 0 V G l w V G V h b U l E L D B 9 J n F 1 b 3 Q 7 L C Z x d W 9 0 O 1 N l Y 3 R p b 2 4 x L 3 p J b n Z h b G l k S G 9 0 V G l w c y 9 B d X R v U m V t b 3 Z l Z E N v b H V t b n M x L n t U a X B w Z X J J R C w x f S Z x d W 9 0 O y w m c X V v d D t T Z W N 0 a W 9 u M S 9 6 S W 5 2 Y W x p Z E h v d F R p c H M v Q X V 0 b 1 J l b W 9 2 Z W R D b 2 x 1 b W 5 z M S 5 7 S G 9 0 V G l w V G V h b U l E L D J 9 J n F 1 b 3 Q 7 L C Z x d W 9 0 O 1 N l Y 3 R p b 2 4 x L 3 p J b n Z h b G l k S G 9 0 V G l w c y 9 B d X R v U m V t b 3 Z l Z E N v b H V t b n M x L n t G a X J z d E 5 h b W U s M 3 0 m c X V v d D s s J n F 1 b 3 Q 7 U 2 V j d G l v b j E v e k l u d m F s a W R I b 3 R U a X B z L 0 F 1 d G 9 S Z W 1 v d m V k Q 2 9 s d W 1 u c z E u e 1 N 1 c m 5 h b W U s N H 0 m c X V v d D s s J n F 1 b 3 Q 7 U 2 V j d G l v b j E v e k l u d m F s a W R I b 3 R U a X B z L 0 F 1 d G 9 S Z W 1 v d m V k Q 2 9 s d W 1 u c z E u e 1 R l Y W 1 O Y W 1 l L D V 9 J n F 1 b 3 Q 7 L C Z x d W 9 0 O 1 N l Y 3 R p b 2 4 x L 3 p J b n Z h b G l k S G 9 0 V G l w c y 9 B d X R v U m V t b 3 Z l Z E N v b H V t b n M x L n t N a W 5 P Z l J v d W 5 k T n V t L D Z 9 J n F 1 b 3 Q 7 L C Z x d W 9 0 O 1 N l Y 3 R p b 2 4 x L 3 p J b n Z h b G l k S G 9 0 V G l w c y 9 B d X R v U m V t b 3 Z l Z E N v b H V t b n M x L n t N Y X h P Z l J v d W 5 k T n V t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3 p J b n Z h b G l k S G 9 0 V G l w c y 9 B d X R v U m V t b 3 Z l Z E N v b H V t b n M x L n t D b 3 V u d E 9 m S G 9 0 V G l w V G V h b U l E L D B 9 J n F 1 b 3 Q 7 L C Z x d W 9 0 O 1 N l Y 3 R p b 2 4 x L 3 p J b n Z h b G l k S G 9 0 V G l w c y 9 B d X R v U m V t b 3 Z l Z E N v b H V t b n M x L n t U a X B w Z X J J R C w x f S Z x d W 9 0 O y w m c X V v d D t T Z W N 0 a W 9 u M S 9 6 S W 5 2 Y W x p Z E h v d F R p c H M v Q X V 0 b 1 J l b W 9 2 Z W R D b 2 x 1 b W 5 z M S 5 7 S G 9 0 V G l w V G V h b U l E L D J 9 J n F 1 b 3 Q 7 L C Z x d W 9 0 O 1 N l Y 3 R p b 2 4 x L 3 p J b n Z h b G l k S G 9 0 V G l w c y 9 B d X R v U m V t b 3 Z l Z E N v b H V t b n M x L n t G a X J z d E 5 h b W U s M 3 0 m c X V v d D s s J n F 1 b 3 Q 7 U 2 V j d G l v b j E v e k l u d m F s a W R I b 3 R U a X B z L 0 F 1 d G 9 S Z W 1 v d m V k Q 2 9 s d W 1 u c z E u e 1 N 1 c m 5 h b W U s N H 0 m c X V v d D s s J n F 1 b 3 Q 7 U 2 V j d G l v b j E v e k l u d m F s a W R I b 3 R U a X B z L 0 F 1 d G 9 S Z W 1 v d m V k Q 2 9 s d W 1 u c z E u e 1 R l Y W 1 O Y W 1 l L D V 9 J n F 1 b 3 Q 7 L C Z x d W 9 0 O 1 N l Y 3 R p b 2 4 x L 3 p J b n Z h b G l k S G 9 0 V G l w c y 9 B d X R v U m V t b 3 Z l Z E N v b H V t b n M x L n t N a W 5 P Z l J v d W 5 k T n V t L D Z 9 J n F 1 b 3 Q 7 L C Z x d W 9 0 O 1 N l Y 3 R p b 2 4 x L 3 p J b n Z h b G l k S G 9 0 V G l w c y 9 B d X R v U m V t b 3 Z l Z E N v b H V t b n M x L n t N Y X h P Z l J v d W 5 k T n V t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6 S G 9 0 V G l w U 3 V y d m l 2 b 3 J z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S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Q z M m Q 0 N m M 1 L W Q x Y j U t N D M 4 Y i 1 i N G M w L T B j M z g 4 N 2 I 5 N T U w M C I g L z 4 8 R W 5 0 c n k g V H l w Z T 0 i U m V z d W x 0 V H l w Z S I g V m F s d W U 9 I n N U Y W J s Z S I g L z 4 8 R W 5 0 c n k g V H l w Z T 0 i R m l s b E 9 i a m V j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e k h v d F R p c F N 1 c n Z p d m 9 y c y I g L z 4 8 R W 5 0 c n k g V H l w Z T 0 i R m l s b E x h c 3 R V c G R h d G V k I i B W Y W x 1 Z T 0 i Z D I w M j Q t M D M t M T J U M T E 6 M z Q 6 N D Y u M T Y 4 N D E 5 M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b H V t b l R 5 c G V z I i B W Y W x 1 Z T 0 i c 0 F n W U d B Z z 0 9 I i A v P j x F b n R y e S B U e X B l P S J G a W x s Q 2 9 s d W 1 u T m F t Z X M i I F Z h b H V l P S J z W y Z x d W 9 0 O 1 R p c H B l c k l E J n F 1 b 3 Q 7 L C Z x d W 9 0 O 0 Z p c n N 0 T m F t Z S Z x d W 9 0 O y w m c X V v d D t T d X J u Y W 1 l J n F 1 b 3 Q 7 L C Z x d W 9 0 O 0 h v d F R p c H N T Y 2 9 y Z S Z x d W 9 0 O 1 0 i I C 8 + P E V u d H J 5 I F R 5 c G U 9 I k Z p b G x T d G F 0 d X M i I F Z h b H V l P S J z Q 2 9 t c G x l d G U i I C 8 + P E V u d H J 5 I F R 5 c G U 9 I k Z p b G x D b 3 V u d C I g V m F s d W U 9 I m w z M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e k h v d F R p c F N 1 c n Z p d m 9 y c y 9 B d X R v U m V t b 3 Z l Z E N v b H V t b n M x L n t U a X B w Z X J J R C w w f S Z x d W 9 0 O y w m c X V v d D t T Z W N 0 a W 9 u M S 9 6 S G 9 0 V G l w U 3 V y d m l 2 b 3 J z L 0 F 1 d G 9 S Z W 1 v d m V k Q 2 9 s d W 1 u c z E u e 0 Z p c n N 0 T m F t Z S w x f S Z x d W 9 0 O y w m c X V v d D t T Z W N 0 a W 9 u M S 9 6 S G 9 0 V G l w U 3 V y d m l 2 b 3 J z L 0 F 1 d G 9 S Z W 1 v d m V k Q 2 9 s d W 1 u c z E u e 1 N 1 c m 5 h b W U s M n 0 m c X V v d D s s J n F 1 b 3 Q 7 U 2 V j d G l v b j E v e k h v d F R p c F N 1 c n Z p d m 9 y c y 9 B d X R v U m V t b 3 Z l Z E N v b H V t b n M x L n t I b 3 R U a X B z U 2 N v c m U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e k h v d F R p c F N 1 c n Z p d m 9 y c y 9 B d X R v U m V t b 3 Z l Z E N v b H V t b n M x L n t U a X B w Z X J J R C w w f S Z x d W 9 0 O y w m c X V v d D t T Z W N 0 a W 9 u M S 9 6 S G 9 0 V G l w U 3 V y d m l 2 b 3 J z L 0 F 1 d G 9 S Z W 1 v d m V k Q 2 9 s d W 1 u c z E u e 0 Z p c n N 0 T m F t Z S w x f S Z x d W 9 0 O y w m c X V v d D t T Z W N 0 a W 9 u M S 9 6 S G 9 0 V G l w U 3 V y d m l 2 b 3 J z L 0 F 1 d G 9 S Z W 1 v d m V k Q 2 9 s d W 1 u c z E u e 1 N 1 c m 5 h b W U s M n 0 m c X V v d D s s J n F 1 b 3 Q 7 U 2 V j d G l v b j E v e k h v d F R p c F N 1 c n Z p d m 9 y c y 9 B d X R v U m V t b 3 Z l Z E N v b H V t b n M x L n t I b 3 R U a X B z U 2 N v c m U s M 3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e k h v d F R p c H N V c 2 V k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S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E i I C 8 + P E V u d H J 5 I F R 5 c G U 9 I k l z U H J p d m F 0 Z S I g V m F s d W U 9 I m w w I i A v P j x F b n R y e S B U e X B l P S J R d W V y e U l E I i B W Y W x 1 Z T 0 i c z E 3 Z D U w M z F m L W N k M W M t N G F h Y i 1 i M G N i L W J j Z D h j M m Y 5 O W Y 0 Z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m V j b 3 Z l c n l U Y X J n Z X R T a G V l d C I g V m F s d W U 9 I n N T a G V l d D I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6 S G 9 0 V G l w c 1 V z Z W Q i I C 8 + P E V u d H J 5 I F R 5 c G U 9 I k Z p b G x M Y X N 0 V X B k Y X R l Z C I g V m F s d W U 9 I m Q y M D I 0 L T A z L T E y V D E x O j I z O j U 0 L j U 3 N j k 5 M j V a I i A v P j x F b n R y e S B U e X B l P S J G a W x s Q 2 9 s d W 1 u V H l w Z X M i I F Z h b H V l P S J z Q m d Z Q 0 F n S T 0 i I C 8 + P E V u d H J 5 I F R 5 c G U 9 I k Z p b G x D b 2 x 1 b W 5 O Y W 1 l c y I g V m F s d W U 9 I n N b J n F 1 b 3 Q 7 T 3 B 0 a W 9 u T m F t Z S Z x d W 9 0 O y w m c X V v d D t P c H R p b 2 5 W Y W x 1 Z S Z x d W 9 0 O y w m c X V v d D t U a X B w Z X J J R C Z x d W 9 0 O y w m c X V v d D t S b 3 V u Z E 5 1 b S Z x d W 9 0 O y w m c X V v d D t I b 3 R U a X B U Z W F t S U Q m c X V v d D t d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y N z A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c G x l c 2 s t d 2 l u L T A x L m V 4 c G V l Z C 5 j b 2 0 u Y X U s O D Q 4 N D t o Z n Q v Z G J v L 3 p I b 3 R U a X B z V X N l Z C 5 7 T 3 B 0 a W 9 u T m F t Z S w w f S Z x d W 9 0 O y w m c X V v d D t T Z X J 2 Z X I u R G F 0 Y W J h c 2 V c X C 8 y L 1 N R T C 9 w b G V z a y 1 3 a W 4 t M D E u Z X h w Z W V k L m N v b S 5 h d S w 4 N D g 0 O 2 h m d C 9 k Y m 8 v e k h v d F R p c H N V c 2 V k L n t P c H R p b 2 5 W Y W x 1 Z S w x f S Z x d W 9 0 O y w m c X V v d D t T Z X J 2 Z X I u R G F 0 Y W J h c 2 V c X C 8 y L 1 N R T C 9 w b G V z a y 1 3 a W 4 t M D E u Z X h w Z W V k L m N v b S 5 h d S w 4 N D g 0 O 2 h m d C 9 k Y m 8 v e k h v d F R p c H N V c 2 V k L n t U a X B w Z X J J R C w y f S Z x d W 9 0 O y w m c X V v d D t T Z X J 2 Z X I u R G F 0 Y W J h c 2 V c X C 8 y L 1 N R T C 9 w b G V z a y 1 3 a W 4 t M D E u Z X h w Z W V k L m N v b S 5 h d S w 4 N D g 0 O 2 h m d C 9 k Y m 8 v e k h v d F R p c H N V c 2 V k L n t S b 3 V u Z E 5 1 b S w z f S Z x d W 9 0 O y w m c X V v d D t T Z X J 2 Z X I u R G F 0 Y W J h c 2 V c X C 8 y L 1 N R T C 9 w b G V z a y 1 3 a W 4 t M D E u Z X h w Z W V k L m N v b S 5 h d S w 4 N D g 0 O 2 h m d C 9 k Y m 8 v e k h v d F R p c H N V c 2 V k L n t I b 3 R U a X B U Z W F t S U Q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y d m V y L k R h d G F i Y X N l X F w v M i 9 T U U w v c G x l c 2 s t d 2 l u L T A x L m V 4 c G V l Z C 5 j b 2 0 u Y X U s O D Q 4 N D t o Z n Q v Z G J v L 3 p I b 3 R U a X B z V X N l Z C 5 7 T 3 B 0 a W 9 u T m F t Z S w w f S Z x d W 9 0 O y w m c X V v d D t T Z X J 2 Z X I u R G F 0 Y W J h c 2 V c X C 8 y L 1 N R T C 9 w b G V z a y 1 3 a W 4 t M D E u Z X h w Z W V k L m N v b S 5 h d S w 4 N D g 0 O 2 h m d C 9 k Y m 8 v e k h v d F R p c H N V c 2 V k L n t P c H R p b 2 5 W Y W x 1 Z S w x f S Z x d W 9 0 O y w m c X V v d D t T Z X J 2 Z X I u R G F 0 Y W J h c 2 V c X C 8 y L 1 N R T C 9 w b G V z a y 1 3 a W 4 t M D E u Z X h w Z W V k L m N v b S 5 h d S w 4 N D g 0 O 2 h m d C 9 k Y m 8 v e k h v d F R p c H N V c 2 V k L n t U a X B w Z X J J R C w y f S Z x d W 9 0 O y w m c X V v d D t T Z X J 2 Z X I u R G F 0 Y W J h c 2 V c X C 8 y L 1 N R T C 9 w b G V z a y 1 3 a W 4 t M D E u Z X h w Z W V k L m N v b S 5 h d S w 4 N D g 0 O 2 h m d C 9 k Y m 8 v e k h v d F R p c H N V c 2 V k L n t S b 3 V u Z E 5 1 b S w z f S Z x d W 9 0 O y w m c X V v d D t T Z X J 2 Z X I u R G F 0 Y W J h c 2 V c X C 8 y L 1 N R T C 9 w b G V z a y 1 3 a W 4 t M D E u Z X h w Z W V k L m N v b S 5 h d S w 4 N D g 0 O 2 h m d C 9 k Y m 8 v e k h v d F R p c H N V c 2 V k L n t I b 3 R U a X B U Z W F t S U Q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p U a X B w a W 5 n U m V z d W x 0 c 1 d p b m 5 l c l R o a X N S b 3 V u Z D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E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x I i A v P j x F b n R y e S B U e X B l P S J J c 1 B y a X Z h d G U i I F Z h b H V l P S J s M C I g L z 4 8 R W 5 0 c n k g V H l w Z T 0 i U X V l c n l J R C I g V m F s d W U 9 I n M 2 N m N j Z T g 3 M S 1 h M 2 V m L T Q 5 M z Q t O G E w N C 0 2 M G M 1 Z T g 4 Z T Q x N m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J l Y 2 9 2 Z X J 5 V G F y Z 2 V 0 U 2 h l Z X Q i I F Z h b H V l P S J z U 2 h l Z X Q x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e l R p c H B p b m d S Z X N 1 b H R z V 2 l u b m V y V G h p c 1 J v d W 5 k I i A v P j x F b n R y e S B U e X B l P S J G a W x s T G F z d F V w Z G F 0 Z W Q i I F Z h b H V l P S J k M j A y N C 0 w M y 0 x M l Q x M T o y M z o 1 N C 4 2 M D g z M T I 4 W i I g L z 4 8 R W 5 0 c n k g V H l w Z T 0 i R m l s b E N v b H V t b l R 5 c G V z I i B W Y W x 1 Z T 0 i c 0 F n W U d B Z 0 l D Q V F J P S I g L z 4 8 R W 5 0 c n k g V H l w Z T 0 i R m l s b E N v b H V t b k 5 h b W V z I i B W Y W x 1 Z T 0 i c 1 s m c X V v d D t U a X B w Z X J J R C Z x d W 9 0 O y w m c X V v d D t G a X J z d E 5 h b W U m c X V v d D s s J n F 1 b 3 Q 7 U 3 V y b m F t Z S Z x d W 9 0 O y w m c X V v d D t S b 3 V u Z E 5 1 b S Z x d W 9 0 O y w m c X V v d D t U a G l z U m 9 1 b m R U a X B w a W 5 n U G 9 p b n R z J n F 1 b 3 Q 7 L C Z x d W 9 0 O 1 R v d G F s U G 9 p b n R z R 2 F t Z T E m c X V v d D s s J n F 1 b 3 Q 7 V G l w c 0 V u d G V y Z W Q m c X V v d D s s J n F 1 b 3 Q 7 R 2 F t Z T F Q b 2 l u d H N E a W Z m J n F 1 b 3 Q 7 X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1 N R T C 9 w b G V z a y 1 3 a W 4 t M D E u Z X h w Z W V k L m N v b S 5 h d S w 4 N D g 0 O 0 h G V C 9 k Y m 8 v e l R p c H B p b m d S Z X N 1 b H R z V 2 l u b m V y V G h p c 1 J v d W 5 k L n t U a X B w Z X J J R C w w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L n t G a X J z d E 5 h b W U s M X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C 5 7 U 3 V y b m F t Z S w y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L n t S b 3 V u Z E 5 1 b S w z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L n t U a G l z U m 9 1 b m R U a X B w a W 5 n U G 9 p b n R z L D R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Q u e 1 R v d G F s U G 9 p b n R z R 2 F t Z T E s N X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C 5 7 V G l w c 0 V u d G V y Z W Q s N n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C 5 7 R 2 F t Z T F Q b 2 l u d H N E a W Z m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c n Z l c i 5 E Y X R h Y m F z Z V x c L z I v U 1 F M L 3 B s Z X N r L X d p b i 0 w M S 5 l e H B l Z W Q u Y 2 9 t L m F 1 L D g 0 O D Q 7 S E Z U L 2 R i b y 9 6 V G l w c G l u Z 1 J l c 3 V s d H N X a W 5 u Z X J U a G l z U m 9 1 b m Q u e 1 R p c H B l c k l E L D B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Q u e 0 Z p c n N 0 T m F t Z S w x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L n t T d X J u Y W 1 l L D J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Q u e 1 J v d W 5 k T n V t L D N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Q u e 1 R o a X N S b 3 V u Z F R p c H B p b m d Q b 2 l u d H M s N H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C 5 7 V G 9 0 Y W x Q b 2 l u d H N H Y W 1 l M S w 1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L n t U a X B z R W 5 0 Z X J l Z C w 2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L n t H Y W 1 l M V B v a W 5 0 c 0 R p Z m Y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p U a X B w a W 5 n U m V z d W x 0 c 1 d p b m 5 l c l R o a X N S b 3 V u Z F B h a W Q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A i I C 8 + P E V u d H J 5 I F R 5 c G U 9 I k Z p b G x U b 0 R h d G F N b 2 R l b E V u Y W J s Z W Q i I F Z h b H V l P S J s M S I g L z 4 8 R W 5 0 c n k g V H l w Z T 0 i S X N Q c m l 2 Y X R l I i B W Y W x 1 Z T 0 i b D A i I C 8 + P E V u d H J 5 I F R 5 c G U 9 I l F 1 Z X J 5 S U Q i I F Z h b H V l P S J z N j h i Y j Q y Y z k t Z W Y 3 N i 0 0 M 2 R m L T k 2 N T Y t M j U 3 Z j B j Y m Y 4 O W J i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x h c 3 R V c G R h d G V k I i B W Y W x 1 Z T 0 i Z D I w M j Q t M D M t M T J U M T E 6 M j M 6 N T Q u N j A 4 M z E y O F o i I C 8 + P E V u d H J 5 I F R 5 c G U 9 I k Z p b G x D b 2 x 1 b W 5 U e X B l c y I g V m F s d W U 9 I n N B Z 1 l H Q W d J Q 0 F R S T 0 i I C 8 + P E V u d H J 5 I F R 5 c G U 9 I k Z p b G x D b 2 x 1 b W 5 O Y W 1 l c y I g V m F s d W U 9 I n N b J n F 1 b 3 Q 7 V G l w c G V y S U Q m c X V v d D s s J n F 1 b 3 Q 7 R m l y c 3 R O Y W 1 l J n F 1 b 3 Q 7 L C Z x d W 9 0 O 1 N 1 c m 5 h b W U m c X V v d D s s J n F 1 b 3 Q 7 U m 9 1 b m R O d W 0 m c X V v d D s s J n F 1 b 3 Q 7 V G h p c 1 J v d W 5 k V G l w c G l u Z 1 B v a W 5 0 c y Z x d W 9 0 O y w m c X V v d D t U b 3 R h b F B v a W 5 0 c 0 d h b W U x J n F 1 b 3 Q 7 L C Z x d W 9 0 O 1 R p c H N F b n R l c m V k J n F 1 b 3 Q 7 L C Z x d W 9 0 O 0 d h b W U x U G 9 p b n R z R G l m Z i Z x d W 9 0 O 1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I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c G x l c 2 s t d 2 l u L T A x L m V 4 c G V l Z C 5 j b 2 0 u Y X U s O D Q 4 N D t I R l Q v Z G J v L 3 p U a X B w a W 5 n U m V z d W x 0 c 1 d p b m 5 l c l R o a X N S b 3 V u Z F B h a W Q u e 1 R p c H B l c k l E L D B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R Q Y W l k L n t G a X J z d E 5 h b W U s M X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F B h a W Q u e 1 N 1 c m 5 h b W U s M n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F B h a W Q u e 1 J v d W 5 k T n V t L D N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R Q Y W l k L n t U a G l z U m 9 1 b m R U a X B w a W 5 n U G 9 p b n R z L D R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R Q Y W l k L n t U b 3 R h b F B v a W 5 0 c 0 d h b W U x L D V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R Q Y W l k L n t U a X B z R W 5 0 Z X J l Z C w 2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U G F p Z C 5 7 R 2 F t Z T F Q b 2 l u d H N E a W Z m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c n Z l c i 5 E Y X R h Y m F z Z V x c L z I v U 1 F M L 3 B s Z X N r L X d p b i 0 w M S 5 l e H B l Z W Q u Y 2 9 t L m F 1 L D g 0 O D Q 7 S E Z U L 2 R i b y 9 6 V G l w c G l u Z 1 J l c 3 V s d H N X a W 5 u Z X J U a G l z U m 9 1 b m R Q Y W l k L n t U a X B w Z X J J R C w w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U G F p Z C 5 7 R m l y c 3 R O Y W 1 l L D F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R Q Y W l k L n t T d X J u Y W 1 l L D J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R Q Y W l k L n t S b 3 V u Z E 5 1 b S w z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U G F p Z C 5 7 V G h p c 1 J v d W 5 k V G l w c G l u Z 1 B v a W 5 0 c y w 0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U G F p Z C 5 7 V G 9 0 Y W x Q b 2 l u d H N H Y W 1 l M S w 1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U G F p Z C 5 7 V G l w c 0 V u d G V y Z W Q s N n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F B h a W Q u e 0 d h b W U x U G 9 p b n R z R G l m Z i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e k h v d F R p c F J l c 2 V 0 U m 9 1 b m Q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x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O G Y 4 N T E 3 N G M t M 2 R m O S 0 0 O W R h L W E 5 Y W E t Z m N i O D V k M z V m Y j I 2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e k h v d F R p c F J l c 2 V 0 U m 9 1 b m Q i I C 8 + P E V u d H J 5 I F R 5 c G U 9 I k Z p b G x M Y X N 0 V X B k Y X R l Z C I g V m F s d W U 9 I m Q y M D I 0 L T A z L T E y V D E x O j I 1 O j A y L j k 2 N D A 0 M j N a I i A v P j x F b n R y e S B U e X B l P S J G a W x s Q 2 9 s d W 1 u V H l w Z X M i I F Z h b H V l P S J z Q W c 9 P S I g L z 4 8 R W 5 0 c n k g V H l w Z T 0 i R m l s b E N v b H V t b k 5 h b W V z I i B W Y W x 1 Z T 0 i c 1 s m c X V v d D t I b 3 R U a X B S Z X N l d F J v d W 5 k J n F 1 b 3 Q 7 X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6 S G 9 0 V G l w U m V z Z X R S b 3 V u Z C 9 B d X R v U m V t b 3 Z l Z E N v b H V t b n M x L n t I b 3 R U a X B S Z X N l d F J v d W 5 k L D B 9 J n F 1 b 3 Q 7 X S w m c X V v d D t D b 2 x 1 b W 5 D b 3 V u d C Z x d W 9 0 O z o x L C Z x d W 9 0 O 0 t l e U N v b H V t b k 5 h b W V z J n F 1 b 3 Q 7 O l t d L C Z x d W 9 0 O 0 N v b H V t b k l k Z W 5 0 a X R p Z X M m c X V v d D s 6 W y Z x d W 9 0 O 1 N l Y 3 R p b 2 4 x L 3 p I b 3 R U a X B S Z X N l d F J v d W 5 k L 0 F 1 d G 9 S Z W 1 v d m V k Q 2 9 s d W 1 u c z E u e 0 h v d F R p c F J l c 2 V 0 U m 9 1 b m Q s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p c H B l c k x h Z G R l c l B v c 2 l 0 a W 9 u c z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E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l M T E z M W F h Z i 0 0 M z h l L T Q 3 O G Q t Y W N l N y 0 2 O D I 1 Y W Q x N j l h M m U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U a X B w Z X J M Y W R k Z X J Q b 3 N p d G l v b n M i I C 8 + P E V u d H J 5 I F R 5 c G U 9 I k Z p b G x M Y X N 0 V X B k Y X R l Z C I g V m F s d W U 9 I m Q y M D I 0 L T A z L T E y V D E x O j I 1 O j A 3 L j I 2 N z E 3 M D R a I i A v P j x F b n R y e S B U e X B l P S J G a W x s Q 2 9 s d W 1 u V H l w Z X M i I F Z h b H V l P S J z Q W d J Q 0 F n S U M i I C 8 + P E V u d H J 5 I F R 5 c G U 9 I k Z p b G x D b 2 x 1 b W 5 O Y W 1 l c y I g V m F s d W U 9 I n N b J n F 1 b 3 Q 7 V G l w c G V y T G F k Z G V y S U Q m c X V v d D s s J n F 1 b 3 Q 7 V G l w c G V y S U Q m c X V v d D s s J n F 1 b 3 Q 7 U m 9 1 b m R O d W 0 m c X V v d D s s J n F 1 b 3 Q 7 T G F k Z G V y U G 9 z J n F 1 b 3 Q 7 L C Z x d W 9 0 O 1 R p c H B p b m d Q b 2 l u d H M m c X V v d D s s J n F 1 b 3 Q 7 Q 2 9 t c G V 0 a X R p b 2 5 J R C Z x d W 9 0 O 1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4 N y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a X B w Z X J M Y W R k Z X J Q b 3 N p d G l v b n M v Q X V 0 b 1 J l b W 9 2 Z W R D b 2 x 1 b W 5 z M S 5 7 V G l w c G V y T G F k Z G V y S U Q s M H 0 m c X V v d D s s J n F 1 b 3 Q 7 U 2 V j d G l v b j E v V G l w c G V y T G F k Z G V y U G 9 z a X R p b 2 5 z L 0 F 1 d G 9 S Z W 1 v d m V k Q 2 9 s d W 1 u c z E u e 1 R p c H B l c k l E L D F 9 J n F 1 b 3 Q 7 L C Z x d W 9 0 O 1 N l Y 3 R p b 2 4 x L 1 R p c H B l c k x h Z G R l c l B v c 2 l 0 a W 9 u c y 9 B d X R v U m V t b 3 Z l Z E N v b H V t b n M x L n t S b 3 V u Z E 5 1 b S w y f S Z x d W 9 0 O y w m c X V v d D t T Z W N 0 a W 9 u M S 9 U a X B w Z X J M Y W R k Z X J Q b 3 N p d G l v b n M v Q X V 0 b 1 J l b W 9 2 Z W R D b 2 x 1 b W 5 z M S 5 7 T G F k Z G V y U G 9 z L D N 9 J n F 1 b 3 Q 7 L C Z x d W 9 0 O 1 N l Y 3 R p b 2 4 x L 1 R p c H B l c k x h Z G R l c l B v c 2 l 0 a W 9 u c y 9 B d X R v U m V t b 3 Z l Z E N v b H V t b n M x L n t U a X B w a W 5 n U G 9 p b n R z L D R 9 J n F 1 b 3 Q 7 L C Z x d W 9 0 O 1 N l Y 3 R p b 2 4 x L 1 R p c H B l c k x h Z G R l c l B v c 2 l 0 a W 9 u c y 9 B d X R v U m V t b 3 Z l Z E N v b H V t b n M x L n t D b 2 1 w Z X R p d G l v b k l E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R p c H B l c k x h Z G R l c l B v c 2 l 0 a W 9 u c y 9 B d X R v U m V t b 3 Z l Z E N v b H V t b n M x L n t U a X B w Z X J M Y W R k Z X J J R C w w f S Z x d W 9 0 O y w m c X V v d D t T Z W N 0 a W 9 u M S 9 U a X B w Z X J M Y W R k Z X J Q b 3 N p d G l v b n M v Q X V 0 b 1 J l b W 9 2 Z W R D b 2 x 1 b W 5 z M S 5 7 V G l w c G V y S U Q s M X 0 m c X V v d D s s J n F 1 b 3 Q 7 U 2 V j d G l v b j E v V G l w c G V y T G F k Z G V y U G 9 z a X R p b 2 5 z L 0 F 1 d G 9 S Z W 1 v d m V k Q 2 9 s d W 1 u c z E u e 1 J v d W 5 k T n V t L D J 9 J n F 1 b 3 Q 7 L C Z x d W 9 0 O 1 N l Y 3 R p b 2 4 x L 1 R p c H B l c k x h Z G R l c l B v c 2 l 0 a W 9 u c y 9 B d X R v U m V t b 3 Z l Z E N v b H V t b n M x L n t M Y W R k Z X J Q b 3 M s M 3 0 m c X V v d D s s J n F 1 b 3 Q 7 U 2 V j d G l v b j E v V G l w c G V y T G F k Z G V y U G 9 z a X R p b 2 5 z L 0 F 1 d G 9 S Z W 1 v d m V k Q 2 9 s d W 1 u c z E u e 1 R p c H B p b m d Q b 2 l u d H M s N H 0 m c X V v d D s s J n F 1 b 3 Q 7 U 2 V j d G l v b j E v V G l w c G V y T G F k Z G V y U G 9 z a X R p b 2 5 z L 0 F 1 d G 9 S Z W 1 v d m V k Q 2 9 s d W 1 u c z E u e 0 N v b X B l d G l 0 a W 9 u S U Q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p c H B l c n M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x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Z D h j Y j Y 2 M G M t Y T Y y Z C 0 0 Y W N h L T h m Z D c t Y W F i Z j I z N T Y 5 M T U 5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V G l w c G V y c y I g L z 4 8 R W 5 0 c n k g V H l w Z T 0 i R m l s b E x h c 3 R V c G R h d G V k I i B W Y W x 1 Z T 0 i Z D I w M j Q t M D M t M T J U M T E 6 M j U 6 M D c u M j I w M z k 2 N V o i I C 8 + P E V u d H J 5 I F R 5 c G U 9 I k Z p b G x D b 2 x 1 b W 5 U e X B l c y I g V m F s d W U 9 I n N B Z 1 l H Q m d Z R 0 J n W U d B Z 2 N I Q m d j R 0 J n R U h C Z 0 V S Q m d J Q 0 F n S U h C Z 2 N C Q m d Z R y I g L z 4 8 R W 5 0 c n k g V H l w Z T 0 i R m l s b E N v b H V t b k 5 h b W V z I i B W Y W x 1 Z T 0 i c 1 s m c X V v d D t U a X B w Z X J J R C Z x d W 9 0 O y w m c X V v d D t V c 2 V y S U Q m c X V v d D s s J n F 1 b 3 Q 7 R m l y c 3 R O Y W 1 l J n F 1 b 3 Q 7 L C Z x d W 9 0 O 1 N 1 c m 5 h b W U m c X V v d D s s J n F 1 b 3 Q 7 R W 1 h a W x B Z G R y Z X N z J n F 1 b 3 Q 7 L C Z x d W 9 0 O 0 N v b X B h b n k m c X V v d D s s J n F 1 b 3 Q 7 R 2 V u Z G V y J n F 1 b 3 Q 7 L C Z x d W 9 0 O 0 F 1 c m 9 y Y U R p d m l z a W 9 u J n F 1 b 3 Q 7 L C Z x d W 9 0 O 1 J l Z 2 l v b i Z x d W 9 0 O y w m c X V v d D t U Z W F t R m 9 s b G 9 3 Z W Q m c X V v d D s s J n F 1 b 3 Q 7 R W 5 0 c n l S Z W N l a X B 0 U 2 V u d C Z x d W 9 0 O y w m c X V v d D t Q Y W l k R G F 0 Z S Z x d W 9 0 O y w m c X V v d D t Q Y W l k V G 8 m c X V v d D s s J n F 1 b 3 Q 7 U G F p Z E V t Y W l s U m V j Z W l w d F N l b n Q m c X V v d D s s J n F 1 b 3 Q 7 R X h w Z W N 0 Z W R T Z W 5 0 R n J v b S Z x d W 9 0 O y w m c X V v d D t M Y W R k Z X J F b W F p b E Z y b 2 0 m c X V v d D s s J n F 1 b 3 Q 7 T G F k Z G V y U m V j Z W l w d F J l c X V l c 3 R l Z C Z x d W 9 0 O y w m c X V v d D t M Y W R k Z X J S Z W N l a X B 0 U 2 V u d C Z x d W 9 0 O y w m c X V v d D t D b 2 1 t Z W 5 0 c y Z x d W 9 0 O y w m c X V v d D t B Y 3 R p d m U m c X V v d D s s J n F 1 b 3 Q 7 U H J p e m V z V 2 9 u J n F 1 b 3 Q 7 L C Z x d W 9 0 O 0 F 0 d G V u Z G l u Z 0 J h c 2 g m c X V v d D s s J n F 1 b 3 Q 7 T n V t Y m V y Q X R 0 Z W 5 k a W 5 n Q m F z a C Z x d W 9 0 O y w m c X V v d D t J b n J v Z H V j Z W R C e S Z x d W 9 0 O y w m c X V v d D t M b 2 d p b k l E J n F 1 b 3 Q 7 L C Z x d W 9 0 O 1 B h a W R D b 2 R l J n F 1 b 3 Q 7 L C Z x d W 9 0 O 1 R p c F J l b W l u Z G V y U 2 V u d C Z x d W 9 0 O y w m c X V v d D t J b n R y b 2 R 1 Y 2 V k Q n l U Z X h 0 J n F 1 b 3 Q 7 L C Z x d W 9 0 O 0 x h Z G R l c l J l b W l u Z G V y U 2 V u d C Z x d W 9 0 O y w m c X V v d D t B c m N o a X Z l J n F 1 b 3 Q 7 L C Z x d W 9 0 O 1 N 1 c H B v c n R z L l R l Y W 1 O Y W 1 l J n F 1 b 3 Q 7 L C Z x d W 9 0 O 1 N 1 c H B v c n R z L l R l Y W 1 O a W N r T m F t Z S Z x d W 9 0 O y w m c X V v d D t T d X B w b 3 J 0 c y 5 U Z W F t Q W J i c m V 2 J n F 1 b 3 Q 7 X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T k w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M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a X B w Z X J z L 0 F 1 d G 9 S Z W 1 v d m V k Q 2 9 s d W 1 u c z E u e 1 R p c H B l c k l E L D B 9 J n F 1 b 3 Q 7 L C Z x d W 9 0 O 1 N l Y 3 R p b 2 4 x L 1 R p c H B l c n M v Q X V 0 b 1 J l b W 9 2 Z W R D b 2 x 1 b W 5 z M S 5 7 V X N l c k l E L D F 9 J n F 1 b 3 Q 7 L C Z x d W 9 0 O 1 N l Y 3 R p b 2 4 x L 1 R p c H B l c n M v Q X V 0 b 1 J l b W 9 2 Z W R D b 2 x 1 b W 5 z M S 5 7 R m l y c 3 R O Y W 1 l L D J 9 J n F 1 b 3 Q 7 L C Z x d W 9 0 O 1 N l Y 3 R p b 2 4 x L 1 R p c H B l c n M v Q X V 0 b 1 J l b W 9 2 Z W R D b 2 x 1 b W 5 z M S 5 7 U 3 V y b m F t Z S w z f S Z x d W 9 0 O y w m c X V v d D t T Z W N 0 a W 9 u M S 9 U a X B w Z X J z L 0 F 1 d G 9 S Z W 1 v d m V k Q 2 9 s d W 1 u c z E u e 0 V t Y W l s Q W R k c m V z c y w 0 f S Z x d W 9 0 O y w m c X V v d D t T Z W N 0 a W 9 u M S 9 U a X B w Z X J z L 0 F 1 d G 9 S Z W 1 v d m V k Q 2 9 s d W 1 u c z E u e 0 N v b X B h b n k s N X 0 m c X V v d D s s J n F 1 b 3 Q 7 U 2 V j d G l v b j E v V G l w c G V y c y 9 B d X R v U m V t b 3 Z l Z E N v b H V t b n M x L n t H Z W 5 k Z X I s N n 0 m c X V v d D s s J n F 1 b 3 Q 7 U 2 V j d G l v b j E v V G l w c G V y c y 9 B d X R v U m V t b 3 Z l Z E N v b H V t b n M x L n t B d X J v c m F E a X Z p c 2 l v b i w 3 f S Z x d W 9 0 O y w m c X V v d D t T Z W N 0 a W 9 u M S 9 U a X B w Z X J z L 0 F 1 d G 9 S Z W 1 v d m V k Q 2 9 s d W 1 u c z E u e 1 J l Z 2 l v b i w 4 f S Z x d W 9 0 O y w m c X V v d D t T Z W N 0 a W 9 u M S 9 U a X B w Z X J z L 0 F 1 d G 9 S Z W 1 v d m V k Q 2 9 s d W 1 u c z E u e 1 R l Y W 1 G b 2 x s b 3 d l Z C w 5 f S Z x d W 9 0 O y w m c X V v d D t T Z W N 0 a W 9 u M S 9 U a X B w Z X J z L 0 F 1 d G 9 S Z W 1 v d m V k Q 2 9 s d W 1 u c z E u e 0 V u d H J 5 U m V j Z W l w d F N l b n Q s M T B 9 J n F 1 b 3 Q 7 L C Z x d W 9 0 O 1 N l Y 3 R p b 2 4 x L 1 R p c H B l c n M v Q X V 0 b 1 J l b W 9 2 Z W R D b 2 x 1 b W 5 z M S 5 7 U G F p Z E R h d G U s M T F 9 J n F 1 b 3 Q 7 L C Z x d W 9 0 O 1 N l Y 3 R p b 2 4 x L 1 R p c H B l c n M v Q X V 0 b 1 J l b W 9 2 Z W R D b 2 x 1 b W 5 z M S 5 7 U G F p Z F R v L D E y f S Z x d W 9 0 O y w m c X V v d D t T Z W N 0 a W 9 u M S 9 U a X B w Z X J z L 0 F 1 d G 9 S Z W 1 v d m V k Q 2 9 s d W 1 u c z E u e 1 B h a W R F b W F p b F J l Y 2 V p c H R T Z W 5 0 L D E z f S Z x d W 9 0 O y w m c X V v d D t T Z W N 0 a W 9 u M S 9 U a X B w Z X J z L 0 F 1 d G 9 S Z W 1 v d m V k Q 2 9 s d W 1 u c z E u e 0 V 4 c G V j d G V k U 2 V u d E Z y b 2 0 s M T R 9 J n F 1 b 3 Q 7 L C Z x d W 9 0 O 1 N l Y 3 R p b 2 4 x L 1 R p c H B l c n M v Q X V 0 b 1 J l b W 9 2 Z W R D b 2 x 1 b W 5 z M S 5 7 T G F k Z G V y R W 1 h a W x G c m 9 t L D E 1 f S Z x d W 9 0 O y w m c X V v d D t T Z W N 0 a W 9 u M S 9 U a X B w Z X J z L 0 F 1 d G 9 S Z W 1 v d m V k Q 2 9 s d W 1 u c z E u e 0 x h Z G R l c l J l Y 2 V p c H R S Z X F 1 Z X N 0 Z W Q s M T Z 9 J n F 1 b 3 Q 7 L C Z x d W 9 0 O 1 N l Y 3 R p b 2 4 x L 1 R p c H B l c n M v Q X V 0 b 1 J l b W 9 2 Z W R D b 2 x 1 b W 5 z M S 5 7 T G F k Z G V y U m V j Z W l w d F N l b n Q s M T d 9 J n F 1 b 3 Q 7 L C Z x d W 9 0 O 1 N l Y 3 R p b 2 4 x L 1 R p c H B l c n M v Q X V 0 b 1 J l b W 9 2 Z W R D b 2 x 1 b W 5 z M S 5 7 Q 2 9 t b W V u d H M s M T h 9 J n F 1 b 3 Q 7 L C Z x d W 9 0 O 1 N l Y 3 R p b 2 4 x L 1 R p c H B l c n M v Q X V 0 b 1 J l b W 9 2 Z W R D b 2 x 1 b W 5 z M S 5 7 Q W N 0 a X Z l L D E 5 f S Z x d W 9 0 O y w m c X V v d D t T Z W N 0 a W 9 u M S 9 U a X B w Z X J z L 0 F 1 d G 9 S Z W 1 v d m V k Q 2 9 s d W 1 u c z E u e 1 B y a X p l c 1 d v b i w y M H 0 m c X V v d D s s J n F 1 b 3 Q 7 U 2 V j d G l v b j E v V G l w c G V y c y 9 B d X R v U m V t b 3 Z l Z E N v b H V t b n M x L n t B d H R l b m R p b m d C Y X N o L D I x f S Z x d W 9 0 O y w m c X V v d D t T Z W N 0 a W 9 u M S 9 U a X B w Z X J z L 0 F 1 d G 9 S Z W 1 v d m V k Q 2 9 s d W 1 u c z E u e 0 5 1 b W J l c k F 0 d G V u Z G l u Z 0 J h c 2 g s M j J 9 J n F 1 b 3 Q 7 L C Z x d W 9 0 O 1 N l Y 3 R p b 2 4 x L 1 R p c H B l c n M v Q X V 0 b 1 J l b W 9 2 Z W R D b 2 x 1 b W 5 z M S 5 7 S W 5 y b 2 R 1 Y 2 V k Q n k s M j N 9 J n F 1 b 3 Q 7 L C Z x d W 9 0 O 1 N l Y 3 R p b 2 4 x L 1 R p c H B l c n M v Q X V 0 b 1 J l b W 9 2 Z W R D b 2 x 1 b W 5 z M S 5 7 T G 9 n a W 5 J R C w y N H 0 m c X V v d D s s J n F 1 b 3 Q 7 U 2 V j d G l v b j E v V G l w c G V y c y 9 B d X R v U m V t b 3 Z l Z E N v b H V t b n M x L n t Q Y W l k Q 2 9 k Z S w y N X 0 m c X V v d D s s J n F 1 b 3 Q 7 U 2 V j d G l v b j E v V G l w c G V y c y 9 B d X R v U m V t b 3 Z l Z E N v b H V t b n M x L n t U a X B S Z W 1 p b m R l c l N l b n Q s M j Z 9 J n F 1 b 3 Q 7 L C Z x d W 9 0 O 1 N l Y 3 R p b 2 4 x L 1 R p c H B l c n M v Q X V 0 b 1 J l b W 9 2 Z W R D b 2 x 1 b W 5 z M S 5 7 S W 5 0 c m 9 k d W N l Z E J 5 V G V 4 d C w y N 3 0 m c X V v d D s s J n F 1 b 3 Q 7 U 2 V j d G l v b j E v V G l w c G V y c y 9 B d X R v U m V t b 3 Z l Z E N v b H V t b n M x L n t M Y W R k Z X J S Z W 1 p b m R l c l N l b n Q s M j h 9 J n F 1 b 3 Q 7 L C Z x d W 9 0 O 1 N l Y 3 R p b 2 4 x L 1 R p c H B l c n M v Q X V 0 b 1 J l b W 9 2 Z W R D b 2 x 1 b W 5 z M S 5 7 Q X J j a G l 2 Z S w y O X 0 m c X V v d D s s J n F 1 b 3 Q 7 U 2 V j d G l v b j E v V G l w c G V y c y 9 B d X R v U m V t b 3 Z l Z E N v b H V t b n M x L n t T d X B w b 3 J 0 c y 5 U Z W F t T m F t Z S w z M H 0 m c X V v d D s s J n F 1 b 3 Q 7 U 2 V j d G l v b j E v V G l w c G V y c y 9 B d X R v U m V t b 3 Z l Z E N v b H V t b n M x L n t T d X B w b 3 J 0 c y 5 U Z W F t T m l j a 0 5 h b W U s M z F 9 J n F 1 b 3 Q 7 L C Z x d W 9 0 O 1 N l Y 3 R p b 2 4 x L 1 R p c H B l c n M v Q X V 0 b 1 J l b W 9 2 Z W R D b 2 x 1 b W 5 z M S 5 7 U 3 V w c G 9 y d H M u V G V h b U F i Y n J l d i w z M n 0 m c X V v d D t d L C Z x d W 9 0 O 0 N v b H V t b k N v d W 5 0 J n F 1 b 3 Q 7 O j M z L C Z x d W 9 0 O 0 t l e U N v b H V t b k 5 h b W V z J n F 1 b 3 Q 7 O l t d L C Z x d W 9 0 O 0 N v b H V t b k l k Z W 5 0 a X R p Z X M m c X V v d D s 6 W y Z x d W 9 0 O 1 N l Y 3 R p b 2 4 x L 1 R p c H B l c n M v Q X V 0 b 1 J l b W 9 2 Z W R D b 2 x 1 b W 5 z M S 5 7 V G l w c G V y S U Q s M H 0 m c X V v d D s s J n F 1 b 3 Q 7 U 2 V j d G l v b j E v V G l w c G V y c y 9 B d X R v U m V t b 3 Z l Z E N v b H V t b n M x L n t V c 2 V y S U Q s M X 0 m c X V v d D s s J n F 1 b 3 Q 7 U 2 V j d G l v b j E v V G l w c G V y c y 9 B d X R v U m V t b 3 Z l Z E N v b H V t b n M x L n t G a X J z d E 5 h b W U s M n 0 m c X V v d D s s J n F 1 b 3 Q 7 U 2 V j d G l v b j E v V G l w c G V y c y 9 B d X R v U m V t b 3 Z l Z E N v b H V t b n M x L n t T d X J u Y W 1 l L D N 9 J n F 1 b 3 Q 7 L C Z x d W 9 0 O 1 N l Y 3 R p b 2 4 x L 1 R p c H B l c n M v Q X V 0 b 1 J l b W 9 2 Z W R D b 2 x 1 b W 5 z M S 5 7 R W 1 h a W x B Z G R y Z X N z L D R 9 J n F 1 b 3 Q 7 L C Z x d W 9 0 O 1 N l Y 3 R p b 2 4 x L 1 R p c H B l c n M v Q X V 0 b 1 J l b W 9 2 Z W R D b 2 x 1 b W 5 z M S 5 7 Q 2 9 t c G F u e S w 1 f S Z x d W 9 0 O y w m c X V v d D t T Z W N 0 a W 9 u M S 9 U a X B w Z X J z L 0 F 1 d G 9 S Z W 1 v d m V k Q 2 9 s d W 1 u c z E u e 0 d l b m R l c i w 2 f S Z x d W 9 0 O y w m c X V v d D t T Z W N 0 a W 9 u M S 9 U a X B w Z X J z L 0 F 1 d G 9 S Z W 1 v d m V k Q 2 9 s d W 1 u c z E u e 0 F 1 c m 9 y Y U R p d m l z a W 9 u L D d 9 J n F 1 b 3 Q 7 L C Z x d W 9 0 O 1 N l Y 3 R p b 2 4 x L 1 R p c H B l c n M v Q X V 0 b 1 J l b W 9 2 Z W R D b 2 x 1 b W 5 z M S 5 7 U m V n a W 9 u L D h 9 J n F 1 b 3 Q 7 L C Z x d W 9 0 O 1 N l Y 3 R p b 2 4 x L 1 R p c H B l c n M v Q X V 0 b 1 J l b W 9 2 Z W R D b 2 x 1 b W 5 z M S 5 7 V G V h b U Z v b G x v d 2 V k L D l 9 J n F 1 b 3 Q 7 L C Z x d W 9 0 O 1 N l Y 3 R p b 2 4 x L 1 R p c H B l c n M v Q X V 0 b 1 J l b W 9 2 Z W R D b 2 x 1 b W 5 z M S 5 7 R W 5 0 c n l S Z W N l a X B 0 U 2 V u d C w x M H 0 m c X V v d D s s J n F 1 b 3 Q 7 U 2 V j d G l v b j E v V G l w c G V y c y 9 B d X R v U m V t b 3 Z l Z E N v b H V t b n M x L n t Q Y W l k R G F 0 Z S w x M X 0 m c X V v d D s s J n F 1 b 3 Q 7 U 2 V j d G l v b j E v V G l w c G V y c y 9 B d X R v U m V t b 3 Z l Z E N v b H V t b n M x L n t Q Y W l k V G 8 s M T J 9 J n F 1 b 3 Q 7 L C Z x d W 9 0 O 1 N l Y 3 R p b 2 4 x L 1 R p c H B l c n M v Q X V 0 b 1 J l b W 9 2 Z W R D b 2 x 1 b W 5 z M S 5 7 U G F p Z E V t Y W l s U m V j Z W l w d F N l b n Q s M T N 9 J n F 1 b 3 Q 7 L C Z x d W 9 0 O 1 N l Y 3 R p b 2 4 x L 1 R p c H B l c n M v Q X V 0 b 1 J l b W 9 2 Z W R D b 2 x 1 b W 5 z M S 5 7 R X h w Z W N 0 Z W R T Z W 5 0 R n J v b S w x N H 0 m c X V v d D s s J n F 1 b 3 Q 7 U 2 V j d G l v b j E v V G l w c G V y c y 9 B d X R v U m V t b 3 Z l Z E N v b H V t b n M x L n t M Y W R k Z X J F b W F p b E Z y b 2 0 s M T V 9 J n F 1 b 3 Q 7 L C Z x d W 9 0 O 1 N l Y 3 R p b 2 4 x L 1 R p c H B l c n M v Q X V 0 b 1 J l b W 9 2 Z W R D b 2 x 1 b W 5 z M S 5 7 T G F k Z G V y U m V j Z W l w d F J l c X V l c 3 R l Z C w x N n 0 m c X V v d D s s J n F 1 b 3 Q 7 U 2 V j d G l v b j E v V G l w c G V y c y 9 B d X R v U m V t b 3 Z l Z E N v b H V t b n M x L n t M Y W R k Z X J S Z W N l a X B 0 U 2 V u d C w x N 3 0 m c X V v d D s s J n F 1 b 3 Q 7 U 2 V j d G l v b j E v V G l w c G V y c y 9 B d X R v U m V t b 3 Z l Z E N v b H V t b n M x L n t D b 2 1 t Z W 5 0 c y w x O H 0 m c X V v d D s s J n F 1 b 3 Q 7 U 2 V j d G l v b j E v V G l w c G V y c y 9 B d X R v U m V t b 3 Z l Z E N v b H V t b n M x L n t B Y 3 R p d m U s M T l 9 J n F 1 b 3 Q 7 L C Z x d W 9 0 O 1 N l Y 3 R p b 2 4 x L 1 R p c H B l c n M v Q X V 0 b 1 J l b W 9 2 Z W R D b 2 x 1 b W 5 z M S 5 7 U H J p e m V z V 2 9 u L D I w f S Z x d W 9 0 O y w m c X V v d D t T Z W N 0 a W 9 u M S 9 U a X B w Z X J z L 0 F 1 d G 9 S Z W 1 v d m V k Q 2 9 s d W 1 u c z E u e 0 F 0 d G V u Z G l u Z 0 J h c 2 g s M j F 9 J n F 1 b 3 Q 7 L C Z x d W 9 0 O 1 N l Y 3 R p b 2 4 x L 1 R p c H B l c n M v Q X V 0 b 1 J l b W 9 2 Z W R D b 2 x 1 b W 5 z M S 5 7 T n V t Y m V y Q X R 0 Z W 5 k a W 5 n Q m F z a C w y M n 0 m c X V v d D s s J n F 1 b 3 Q 7 U 2 V j d G l v b j E v V G l w c G V y c y 9 B d X R v U m V t b 3 Z l Z E N v b H V t b n M x L n t J b n J v Z H V j Z W R C e S w y M 3 0 m c X V v d D s s J n F 1 b 3 Q 7 U 2 V j d G l v b j E v V G l w c G V y c y 9 B d X R v U m V t b 3 Z l Z E N v b H V t b n M x L n t M b 2 d p b k l E L D I 0 f S Z x d W 9 0 O y w m c X V v d D t T Z W N 0 a W 9 u M S 9 U a X B w Z X J z L 0 F 1 d G 9 S Z W 1 v d m V k Q 2 9 s d W 1 u c z E u e 1 B h a W R D b 2 R l L D I 1 f S Z x d W 9 0 O y w m c X V v d D t T Z W N 0 a W 9 u M S 9 U a X B w Z X J z L 0 F 1 d G 9 S Z W 1 v d m V k Q 2 9 s d W 1 u c z E u e 1 R p c F J l b W l u Z G V y U 2 V u d C w y N n 0 m c X V v d D s s J n F 1 b 3 Q 7 U 2 V j d G l v b j E v V G l w c G V y c y 9 B d X R v U m V t b 3 Z l Z E N v b H V t b n M x L n t J b n R y b 2 R 1 Y 2 V k Q n l U Z X h 0 L D I 3 f S Z x d W 9 0 O y w m c X V v d D t T Z W N 0 a W 9 u M S 9 U a X B w Z X J z L 0 F 1 d G 9 S Z W 1 v d m V k Q 2 9 s d W 1 u c z E u e 0 x h Z G R l c l J l b W l u Z G V y U 2 V u d C w y O H 0 m c X V v d D s s J n F 1 b 3 Q 7 U 2 V j d G l v b j E v V G l w c G V y c y 9 B d X R v U m V t b 3 Z l Z E N v b H V t b n M x L n t B c m N o a X Z l L D I 5 f S Z x d W 9 0 O y w m c X V v d D t T Z W N 0 a W 9 u M S 9 U a X B w Z X J z L 0 F 1 d G 9 S Z W 1 v d m V k Q 2 9 s d W 1 u c z E u e 1 N 1 c H B v c n R z L l R l Y W 1 O Y W 1 l L D M w f S Z x d W 9 0 O y w m c X V v d D t T Z W N 0 a W 9 u M S 9 U a X B w Z X J z L 0 F 1 d G 9 S Z W 1 v d m V k Q 2 9 s d W 1 u c z E u e 1 N 1 c H B v c n R z L l R l Y W 1 O a W N r T m F t Z S w z M X 0 m c X V v d D s s J n F 1 b 3 Q 7 U 2 V j d G l v b j E v V G l w c G V y c y 9 B d X R v U m V t b 3 Z l Z E N v b H V t b n M x L n t T d X B w b 3 J 0 c y 5 U Z W F t Q W J i c m V 2 L D M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V h b U x h Z G R l c l B v c 2 l 0 a W 9 u c z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E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3 Z j Y 3 M 2 U 2 M C 0 x O T g x L T Q y N D A t O G U x O S 1 m N 2 U y M j h l M D c y N z g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U Z W F t T G F k Z G V y U G 9 z a X R p b 2 5 z I i A v P j x F b n R y e S B U e X B l P S J G a W x s T G F z d F V w Z G F 0 Z W Q i I F Z h b H V l P S J k M j A y N C 0 w M y 0 x M l Q x M T o y N T o w M i 4 3 N T I x N D U z W i I g L z 4 8 R W 5 0 c n k g V H l w Z T 0 i R m l s b E N v b H V t b l R 5 c G V z I i B W Y W x 1 Z T 0 i c 0 F n S U N B Z 0 k 9 I i A v P j x F b n R y e S B U e X B l P S J G a W x s Q 2 9 s d W 1 u T m F t Z X M i I F Z h b H V l P S J z W y Z x d W 9 0 O 1 R l Y W 1 M Y W R k Z X J J R C Z x d W 9 0 O y w m c X V v d D t U Z W F t S U Q m c X V v d D s s J n F 1 b 3 Q 7 U m 9 1 b m R O d W 0 m c X V v d D s s J n F 1 b 3 Q 7 T G F k Z G V y U G 9 z J n F 1 b 3 Q 7 L C Z x d W 9 0 O 0 N v b X B l d G l 0 a W 9 u U G 9 p b n R z J n F 1 b 3 Q 7 X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O C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Z W F t T G F k Z G V y U G 9 z a X R p b 2 5 z L 0 F 1 d G 9 S Z W 1 v d m V k Q 2 9 s d W 1 u c z E u e 1 R l Y W 1 M Y W R k Z X J J R C w w f S Z x d W 9 0 O y w m c X V v d D t T Z W N 0 a W 9 u M S 9 U Z W F t T G F k Z G V y U G 9 z a X R p b 2 5 z L 0 F 1 d G 9 S Z W 1 v d m V k Q 2 9 s d W 1 u c z E u e 1 R l Y W 1 J R C w x f S Z x d W 9 0 O y w m c X V v d D t T Z W N 0 a W 9 u M S 9 U Z W F t T G F k Z G V y U G 9 z a X R p b 2 5 z L 0 F 1 d G 9 S Z W 1 v d m V k Q 2 9 s d W 1 u c z E u e 1 J v d W 5 k T n V t L D J 9 J n F 1 b 3 Q 7 L C Z x d W 9 0 O 1 N l Y 3 R p b 2 4 x L 1 R l Y W 1 M Y W R k Z X J Q b 3 N p d G l v b n M v Q X V 0 b 1 J l b W 9 2 Z W R D b 2 x 1 b W 5 z M S 5 7 T G F k Z G V y U G 9 z L D N 9 J n F 1 b 3 Q 7 L C Z x d W 9 0 O 1 N l Y 3 R p b 2 4 x L 1 R l Y W 1 M Y W R k Z X J Q b 3 N p d G l v b n M v Q X V 0 b 1 J l b W 9 2 Z W R D b 2 x 1 b W 5 z M S 5 7 Q 2 9 t c G V 0 a X R p b 2 5 Q b 2 l u d H M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V h b U x h Z G R l c l B v c 2 l 0 a W 9 u c y 9 B d X R v U m V t b 3 Z l Z E N v b H V t b n M x L n t U Z W F t T G F k Z G V y S U Q s M H 0 m c X V v d D s s J n F 1 b 3 Q 7 U 2 V j d G l v b j E v V G V h b U x h Z G R l c l B v c 2 l 0 a W 9 u c y 9 B d X R v U m V t b 3 Z l Z E N v b H V t b n M x L n t U Z W F t S U Q s M X 0 m c X V v d D s s J n F 1 b 3 Q 7 U 2 V j d G l v b j E v V G V h b U x h Z G R l c l B v c 2 l 0 a W 9 u c y 9 B d X R v U m V t b 3 Z l Z E N v b H V t b n M x L n t S b 3 V u Z E 5 1 b S w y f S Z x d W 9 0 O y w m c X V v d D t T Z W N 0 a W 9 u M S 9 U Z W F t T G F k Z G V y U G 9 z a X R p b 2 5 z L 0 F 1 d G 9 S Z W 1 v d m V k Q 2 9 s d W 1 u c z E u e 0 x h Z G R l c l B v c y w z f S Z x d W 9 0 O y w m c X V v d D t T Z W N 0 a W 9 u M S 9 U Z W F t T G F k Z G V y U G 9 z a X R p b 2 5 z L 0 F 1 d G 9 S Z W 1 v d m V k Q 2 9 s d W 1 u c z E u e 0 N v b X B l d G l 0 a W 9 u U G 9 p b n R z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6 S W 5 2 Y W x p Z F R p c H M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x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Z G Q 2 Z W Y 1 Z T g t Z W I y N y 0 0 M j Z k L W E x N D c t M G E z Z D c 3 O W V l N j A 3 I i A v P j x F b n R y e S B U e X B l P S J S Z X N 1 b H R U e X B l I i B W Y W x 1 Z T 0 i c 1 R h Y m x l I i A v P j x F b n R y e S B U e X B l P S J G a W x s T 2 J q Z W N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6 S W 5 2 Y W x p Z F R p c H M i I C 8 + P E V u d H J 5 I F R 5 c G U 9 I k Z p b G x M Y X N 0 V X B k Y X R l Z C I g V m F s d W U 9 I m Q y M D I 0 L T A z L T E y V D E x O j I 1 O j A y L j g 4 N T g 5 O T l a I i A v P j x F b n R y e S B U e X B l P S J G a W x s Q 2 9 s d W 1 u V H l w Z X M i I F Z h b H V l P S J z Q W d J Q 0 F n Y 0 J B Z 0 l H Q m d Z Q y I g L z 4 8 R W 5 0 c n k g V H l w Z T 0 i R m l s b E N v b H V t b k 5 h b W V z I i B W Y W x 1 Z T 0 i c 1 s m c X V v d D t U a X B J R C Z x d W 9 0 O y w m c X V v d D t U a X B w Z X J J R C Z x d W 9 0 O y w m c X V v d D t N Y X R j a E l E J n F 1 b 3 Q 7 L C Z x d W 9 0 O 1 R p c H B l Z F R l Y W 1 J R C Z x d W 9 0 O y w m c X V v d D t E Y X R l V G l t Z U V u d G V y Z W Q m c X V v d D s s J n F 1 b 3 Q 7 S X N M Y W R k Z X J U a X A m c X V v d D s s J n F 1 b 3 Q 7 V G V h b T F J R C Z x d W 9 0 O y w m c X V v d D t U Z W F t M k l E J n F 1 b 3 Q 7 L C Z x d W 9 0 O 1 R l Y W 1 O Y W 1 l J n F 1 b 3 Q 7 L C Z x d W 9 0 O 0 Z p c n N 0 T m F t Z S Z x d W 9 0 O y w m c X V v d D t T d X J u Y W 1 l J n F 1 b 3 Q 7 L C Z x d W 9 0 O 1 J v d W 5 k T n V t J n F 1 b 3 Q 7 X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C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e k l u d m F s a W R U a X B z L 0 F 1 d G 9 S Z W 1 v d m V k Q 2 9 s d W 1 u c z E u e 1 R p c E l E L D B 9 J n F 1 b 3 Q 7 L C Z x d W 9 0 O 1 N l Y 3 R p b 2 4 x L 3 p J b n Z h b G l k V G l w c y 9 B d X R v U m V t b 3 Z l Z E N v b H V t b n M x L n t U a X B w Z X J J R C w x f S Z x d W 9 0 O y w m c X V v d D t T Z W N 0 a W 9 u M S 9 6 S W 5 2 Y W x p Z F R p c H M v Q X V 0 b 1 J l b W 9 2 Z W R D b 2 x 1 b W 5 z M S 5 7 T W F 0 Y 2 h J R C w y f S Z x d W 9 0 O y w m c X V v d D t T Z W N 0 a W 9 u M S 9 6 S W 5 2 Y W x p Z F R p c H M v Q X V 0 b 1 J l b W 9 2 Z W R D b 2 x 1 b W 5 z M S 5 7 V G l w c G V k V G V h b U l E L D N 9 J n F 1 b 3 Q 7 L C Z x d W 9 0 O 1 N l Y 3 R p b 2 4 x L 3 p J b n Z h b G l k V G l w c y 9 B d X R v U m V t b 3 Z l Z E N v b H V t b n M x L n t E Y X R l V G l t Z U V u d G V y Z W Q s N H 0 m c X V v d D s s J n F 1 b 3 Q 7 U 2 V j d G l v b j E v e k l u d m F s a W R U a X B z L 0 F 1 d G 9 S Z W 1 v d m V k Q 2 9 s d W 1 u c z E u e 0 l z T G F k Z G V y V G l w L D V 9 J n F 1 b 3 Q 7 L C Z x d W 9 0 O 1 N l Y 3 R p b 2 4 x L 3 p J b n Z h b G l k V G l w c y 9 B d X R v U m V t b 3 Z l Z E N v b H V t b n M x L n t U Z W F t M U l E L D Z 9 J n F 1 b 3 Q 7 L C Z x d W 9 0 O 1 N l Y 3 R p b 2 4 x L 3 p J b n Z h b G l k V G l w c y 9 B d X R v U m V t b 3 Z l Z E N v b H V t b n M x L n t U Z W F t M k l E L D d 9 J n F 1 b 3 Q 7 L C Z x d W 9 0 O 1 N l Y 3 R p b 2 4 x L 3 p J b n Z h b G l k V G l w c y 9 B d X R v U m V t b 3 Z l Z E N v b H V t b n M x L n t U Z W F t T m F t Z S w 4 f S Z x d W 9 0 O y w m c X V v d D t T Z W N 0 a W 9 u M S 9 6 S W 5 2 Y W x p Z F R p c H M v Q X V 0 b 1 J l b W 9 2 Z W R D b 2 x 1 b W 5 z M S 5 7 R m l y c 3 R O Y W 1 l L D l 9 J n F 1 b 3 Q 7 L C Z x d W 9 0 O 1 N l Y 3 R p b 2 4 x L 3 p J b n Z h b G l k V G l w c y 9 B d X R v U m V t b 3 Z l Z E N v b H V t b n M x L n t T d X J u Y W 1 l L D E w f S Z x d W 9 0 O y w m c X V v d D t T Z W N 0 a W 9 u M S 9 6 S W 5 2 Y W x p Z F R p c H M v Q X V 0 b 1 J l b W 9 2 Z W R D b 2 x 1 b W 5 z M S 5 7 U m 9 1 b m R O d W 0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6 S W 5 2 Y W x p Z F R p c H M v Q X V 0 b 1 J l b W 9 2 Z W R D b 2 x 1 b W 5 z M S 5 7 V G l w S U Q s M H 0 m c X V v d D s s J n F 1 b 3 Q 7 U 2 V j d G l v b j E v e k l u d m F s a W R U a X B z L 0 F 1 d G 9 S Z W 1 v d m V k Q 2 9 s d W 1 u c z E u e 1 R p c H B l c k l E L D F 9 J n F 1 b 3 Q 7 L C Z x d W 9 0 O 1 N l Y 3 R p b 2 4 x L 3 p J b n Z h b G l k V G l w c y 9 B d X R v U m V t b 3 Z l Z E N v b H V t b n M x L n t N Y X R j a E l E L D J 9 J n F 1 b 3 Q 7 L C Z x d W 9 0 O 1 N l Y 3 R p b 2 4 x L 3 p J b n Z h b G l k V G l w c y 9 B d X R v U m V t b 3 Z l Z E N v b H V t b n M x L n t U a X B w Z W R U Z W F t S U Q s M 3 0 m c X V v d D s s J n F 1 b 3 Q 7 U 2 V j d G l v b j E v e k l u d m F s a W R U a X B z L 0 F 1 d G 9 S Z W 1 v d m V k Q 2 9 s d W 1 u c z E u e 0 R h d G V U a W 1 l R W 5 0 Z X J l Z C w 0 f S Z x d W 9 0 O y w m c X V v d D t T Z W N 0 a W 9 u M S 9 6 S W 5 2 Y W x p Z F R p c H M v Q X V 0 b 1 J l b W 9 2 Z W R D b 2 x 1 b W 5 z M S 5 7 S X N M Y W R k Z X J U a X A s N X 0 m c X V v d D s s J n F 1 b 3 Q 7 U 2 V j d G l v b j E v e k l u d m F s a W R U a X B z L 0 F 1 d G 9 S Z W 1 v d m V k Q 2 9 s d W 1 u c z E u e 1 R l Y W 0 x S U Q s N n 0 m c X V v d D s s J n F 1 b 3 Q 7 U 2 V j d G l v b j E v e k l u d m F s a W R U a X B z L 0 F 1 d G 9 S Z W 1 v d m V k Q 2 9 s d W 1 u c z E u e 1 R l Y W 0 y S U Q s N 3 0 m c X V v d D s s J n F 1 b 3 Q 7 U 2 V j d G l v b j E v e k l u d m F s a W R U a X B z L 0 F 1 d G 9 S Z W 1 v d m V k Q 2 9 s d W 1 u c z E u e 1 R l Y W 1 O Y W 1 l L D h 9 J n F 1 b 3 Q 7 L C Z x d W 9 0 O 1 N l Y 3 R p b 2 4 x L 3 p J b n Z h b G l k V G l w c y 9 B d X R v U m V t b 3 Z l Z E N v b H V t b n M x L n t G a X J z d E 5 h b W U s O X 0 m c X V v d D s s J n F 1 b 3 Q 7 U 2 V j d G l v b j E v e k l u d m F s a W R U a X B z L 0 F 1 d G 9 S Z W 1 v d m V k Q 2 9 s d W 1 u c z E u e 1 N 1 c m 5 h b W U s M T B 9 J n F 1 b 3 Q 7 L C Z x d W 9 0 O 1 N l Y 3 R p b 2 4 x L 3 p J b n Z h b G l k V G l w c y 9 B d X R v U m V t b 3 Z l Z E N v b H V t b n M x L n t S b 3 V u Z E 5 1 b S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p J b n Z h b G l k V 2 l s Z G N h c m R z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S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V l Y m M 2 O T Q w L T Y 0 Y 2 U t N G F k M i 0 4 N m V k L T c 1 Z D I w Z G N m N T Y 3 Z i I g L z 4 8 R W 5 0 c n k g V H l w Z T 0 i U m V z d W x 0 V H l w Z S I g V m F s d W U 9 I n N U Y W J s Z S I g L z 4 8 R W 5 0 c n k g V H l w Z T 0 i R m l s b E 9 i a m V j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e k l u d m F s a W R X a W x k Y 2 F y Z H M i I C 8 + P E V u d H J 5 I F R 5 c G U 9 I k Z p b G x M Y X N 0 V X B k Y X R l Z C I g V m F s d W U 9 I m Q y M D I 0 L T A z L T E y V D E x O j I 1 O j A y L j c 4 M z Q x M T N a I i A v P j x F b n R y e S B U e X B l P S J G a W x s Q 2 9 s d W 1 u V H l w Z X M i I F Z h b H V l P S J z Q W d Z R 0 F n R U g i I C 8 + P E V u d H J 5 I F R 5 c G U 9 I k Z p b G x D b 2 x 1 b W 5 O Y W 1 l c y I g V m F s d W U 9 I n N b J n F 1 b 3 Q 7 V G l w c G V y S U Q m c X V v d D s s J n F 1 b 3 Q 7 R m l y c 3 R O Y W 1 l J n F 1 b 3 Q 7 L C Z x d W 9 0 O 1 N 1 c m 5 h b W U m c X V v d D s s J n F 1 b 3 Q 7 U m 9 1 b m R O d W 0 m c X V v d D s s J n F 1 b 3 Q 7 V 2 l s Z G N h c m Q m c X V v d D s s J n F 1 b 3 Q 7 R G F 0 Z V R p b W V F b n R l c m V k J n F 1 b 3 Q 7 X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C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6 S W 5 2 Y W x p Z F d p b G R j Y X J k c y 9 B d X R v U m V t b 3 Z l Z E N v b H V t b n M x L n t U a X B w Z X J J R C w w f S Z x d W 9 0 O y w m c X V v d D t T Z W N 0 a W 9 u M S 9 6 S W 5 2 Y W x p Z F d p b G R j Y X J k c y 9 B d X R v U m V t b 3 Z l Z E N v b H V t b n M x L n t G a X J z d E 5 h b W U s M X 0 m c X V v d D s s J n F 1 b 3 Q 7 U 2 V j d G l v b j E v e k l u d m F s a W R X a W x k Y 2 F y Z H M v Q X V 0 b 1 J l b W 9 2 Z W R D b 2 x 1 b W 5 z M S 5 7 U 3 V y b m F t Z S w y f S Z x d W 9 0 O y w m c X V v d D t T Z W N 0 a W 9 u M S 9 6 S W 5 2 Y W x p Z F d p b G R j Y X J k c y 9 B d X R v U m V t b 3 Z l Z E N v b H V t b n M x L n t S b 3 V u Z E 5 1 b S w z f S Z x d W 9 0 O y w m c X V v d D t T Z W N 0 a W 9 u M S 9 6 S W 5 2 Y W x p Z F d p b G R j Y X J k c y 9 B d X R v U m V t b 3 Z l Z E N v b H V t b n M x L n t X a W x k Y 2 F y Z C w 0 f S Z x d W 9 0 O y w m c X V v d D t T Z W N 0 a W 9 u M S 9 6 S W 5 2 Y W x p Z F d p b G R j Y X J k c y 9 B d X R v U m V t b 3 Z l Z E N v b H V t b n M x L n t E Y X R l V G l t Z U V u d G V y Z W Q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e k l u d m F s a W R X a W x k Y 2 F y Z H M v Q X V 0 b 1 J l b W 9 2 Z W R D b 2 x 1 b W 5 z M S 5 7 V G l w c G V y S U Q s M H 0 m c X V v d D s s J n F 1 b 3 Q 7 U 2 V j d G l v b j E v e k l u d m F s a W R X a W x k Y 2 F y Z H M v Q X V 0 b 1 J l b W 9 2 Z W R D b 2 x 1 b W 5 z M S 5 7 R m l y c 3 R O Y W 1 l L D F 9 J n F 1 b 3 Q 7 L C Z x d W 9 0 O 1 N l Y 3 R p b 2 4 x L 3 p J b n Z h b G l k V 2 l s Z G N h c m R z L 0 F 1 d G 9 S Z W 1 v d m V k Q 2 9 s d W 1 u c z E u e 1 N 1 c m 5 h b W U s M n 0 m c X V v d D s s J n F 1 b 3 Q 7 U 2 V j d G l v b j E v e k l u d m F s a W R X a W x k Y 2 F y Z H M v Q X V 0 b 1 J l b W 9 2 Z W R D b 2 x 1 b W 5 z M S 5 7 U m 9 1 b m R O d W 0 s M 3 0 m c X V v d D s s J n F 1 b 3 Q 7 U 2 V j d G l v b j E v e k l u d m F s a W R X a W x k Y 2 F y Z H M v Q X V 0 b 1 J l b W 9 2 Z W R D b 2 x 1 b W 5 z M S 5 7 V 2 l s Z G N h c m Q s N H 0 m c X V v d D s s J n F 1 b 3 Q 7 U 2 V j d G l v b j E v e k l u d m F s a W R X a W x k Y 2 F y Z H M v Q X V 0 b 1 J l b W 9 2 Z W R D b 2 x 1 b W 5 z M S 5 7 R G F 0 Z V R p b W V F b n R l c m V k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N Y X R j a G V z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S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Y 1 Z m J h N D Y 2 L W V k Z D g t N G Q 0 N i 1 i M T E 5 L W Z m N T J m M W I 2 O W Z h M y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1 R h Y m x l I i A v P j x F b n R y e S B U e X B l P S J O Y W 1 l V X B k Y X R l Z E F m d G V y R m l s b C I g V m F s d W U 9 I m w w I i A v P j x F b n R y e S B U e X B l P S J G a W x s V G F y Z 2 V 0 I i B W Y W x 1 Z T 0 i c 0 1 h d G N o Z X M i I C 8 + P E V u d H J 5 I F R 5 c G U 9 I k Z p b G x M Y X N 0 V X B k Y X R l Z C I g V m F s d W U 9 I m Q y M D I 0 L T A z L T E y V D E x O j I 1 O j A x L j M 0 M T g 5 M j J a I i A v P j x F b n R y e S B U e X B l P S J G a W x s Q 2 9 s d W 1 u V H l w Z X M i I F Z h b H V l P S J z Q W d J Q 0 F n S U N B Z 2 N D Q W d J T U F R W U d C Z 0 l H Q m d Z R 0 J n W U F B Q U F B Q U F B P S I g L z 4 8 R W 5 0 c n k g V H l w Z T 0 i R m l s b E N v b H V t b k 5 h b W V z I i B W Y W x 1 Z T 0 i c 1 s m c X V v d D t N Y X R j a E l E J n F 1 b 3 Q 7 L C Z x d W 9 0 O 1 R l Y W 0 x S U Q m c X V v d D s s J n F 1 b 3 Q 7 V G V h b T J J R C Z x d W 9 0 O y w m c X V v d D t U Z W F t M U d v Y W x z J n F 1 b 3 Q 7 L C Z x d W 9 0 O 1 R l Y W 0 x Q m V o a W 5 k c y Z x d W 9 0 O y w m c X V v d D t U Z W F t M k d v Y W x z J n F 1 b 3 Q 7 L C Z x d W 9 0 O 1 R l Y W 0 y Q m V o a W 5 k c y Z x d W 9 0 O y w m c X V v d D t T d G F y d F R p b W U m c X V v d D s s J n F 1 b 3 Q 7 U m 9 1 b m R O d W 0 m c X V v d D s s J n F 1 b 3 Q 7 U 3 V i U m 9 1 b m Q m c X V v d D s s J n F 1 b 3 Q 7 V m V u d W V J R C Z x d W 9 0 O y w m c X V v d D t R d W F y d G V y J n F 1 b 3 Q 7 L C Z x d W 9 0 O 0 l z R 2 F t Z T E m c X V v d D s s J n F 1 b 3 Q 7 T W F 0 Y 2 h Z Z W F y J n F 1 b 3 Q 7 L C Z x d W 9 0 O 1 R W T m V 0 d 2 9 y a y Z x d W 9 0 O y w m c X V v d D t D b 2 1 t Z W 5 0 c y Z x d W 9 0 O y w m c X V v d D t E Z W Z h d W x 0 U G 9 3 Z X J T Y 2 9 y Z S Z x d W 9 0 O y w m c X V v d D t U Z W F t c y 4 x L l R l Y W 1 O Y W 1 l J n F 1 b 3 Q 7 L C Z x d W 9 0 O 1 R l Y W 1 z L j E u V G V h b U 5 p Y 2 t O Y W 1 l J n F 1 b 3 Q 7 L C Z x d W 9 0 O 1 R l Y W 1 z L j E u V G V h b U F i Y n J l d i Z x d W 9 0 O y w m c X V v d D t U Z W F t c y 4 y L l R l Y W 1 O Y W 1 l J n F 1 b 3 Q 7 L C Z x d W 9 0 O 1 R l Y W 1 z L j I u V G V h b U 5 p Y 2 t O Y W 1 l J n F 1 b 3 Q 7 L C Z x d W 9 0 O 1 R l Y W 1 z L j I u V G V h b U F i Y n J l d i Z x d W 9 0 O y w m c X V v d D t U Z W F t M V N j b 3 J l J n F 1 b 3 Q 7 L C Z x d W 9 0 O 1 R l Y W 0 y U 2 N v c m U m c X V v d D s s J n F 1 b 3 Q 7 T G 9 z Z X I m c X V v d D s s J n F 1 b 3 Q 7 V 2 l u b m V y J n F 1 b 3 Q 7 L C Z x d W 9 0 O 0 R y Y X c m c X V v d D s s J n F 1 b 3 Q 7 V 2 l u b m V y V G V h b U l E J n F 1 b 3 Q 7 X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N C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W F 0 Y 2 h l c y 9 B d X R v U m V t b 3 Z l Z E N v b H V t b n M x L n t N Y X R j a E l E L D B 9 J n F 1 b 3 Q 7 L C Z x d W 9 0 O 1 N l Y 3 R p b 2 4 x L 0 1 h d G N o Z X M v Q X V 0 b 1 J l b W 9 2 Z W R D b 2 x 1 b W 5 z M S 5 7 V G V h b T F J R C w x f S Z x d W 9 0 O y w m c X V v d D t T Z W N 0 a W 9 u M S 9 N Y X R j a G V z L 0 F 1 d G 9 S Z W 1 v d m V k Q 2 9 s d W 1 u c z E u e 1 R l Y W 0 y S U Q s M n 0 m c X V v d D s s J n F 1 b 3 Q 7 U 2 V j d G l v b j E v T W F 0 Y 2 h l c y 9 B d X R v U m V t b 3 Z l Z E N v b H V t b n M x L n t U Z W F t M U d v Y W x z L D N 9 J n F 1 b 3 Q 7 L C Z x d W 9 0 O 1 N l Y 3 R p b 2 4 x L 0 1 h d G N o Z X M v Q X V 0 b 1 J l b W 9 2 Z W R D b 2 x 1 b W 5 z M S 5 7 V G V h b T F C Z W h p b m R z L D R 9 J n F 1 b 3 Q 7 L C Z x d W 9 0 O 1 N l Y 3 R p b 2 4 x L 0 1 h d G N o Z X M v Q X V 0 b 1 J l b W 9 2 Z W R D b 2 x 1 b W 5 z M S 5 7 V G V h b T J H b 2 F s c y w 1 f S Z x d W 9 0 O y w m c X V v d D t T Z W N 0 a W 9 u M S 9 N Y X R j a G V z L 0 F 1 d G 9 S Z W 1 v d m V k Q 2 9 s d W 1 u c z E u e 1 R l Y W 0 y Q m V o a W 5 k c y w 2 f S Z x d W 9 0 O y w m c X V v d D t T Z W N 0 a W 9 u M S 9 N Y X R j a G V z L 0 F 1 d G 9 S Z W 1 v d m V k Q 2 9 s d W 1 u c z E u e 1 N 0 Y X J 0 V G l t Z S w 3 f S Z x d W 9 0 O y w m c X V v d D t T Z W N 0 a W 9 u M S 9 N Y X R j a G V z L 0 F 1 d G 9 S Z W 1 v d m V k Q 2 9 s d W 1 u c z E u e 1 J v d W 5 k T n V t L D h 9 J n F 1 b 3 Q 7 L C Z x d W 9 0 O 1 N l Y 3 R p b 2 4 x L 0 1 h d G N o Z X M v Q X V 0 b 1 J l b W 9 2 Z W R D b 2 x 1 b W 5 z M S 5 7 U 3 V i U m 9 1 b m Q s O X 0 m c X V v d D s s J n F 1 b 3 Q 7 U 2 V j d G l v b j E v T W F 0 Y 2 h l c y 9 B d X R v U m V t b 3 Z l Z E N v b H V t b n M x L n t W Z W 5 1 Z U l E L D E w f S Z x d W 9 0 O y w m c X V v d D t T Z W N 0 a W 9 u M S 9 N Y X R j a G V z L 0 F 1 d G 9 S Z W 1 v d m V k Q 2 9 s d W 1 u c z E u e 1 F 1 Y X J 0 Z X I s M T F 9 J n F 1 b 3 Q 7 L C Z x d W 9 0 O 1 N l Y 3 R p b 2 4 x L 0 1 h d G N o Z X M v Q X V 0 b 1 J l b W 9 2 Z W R D b 2 x 1 b W 5 z M S 5 7 S X N H Y W 1 l M S w x M n 0 m c X V v d D s s J n F 1 b 3 Q 7 U 2 V j d G l v b j E v T W F 0 Y 2 h l c y 9 B d X R v U m V t b 3 Z l Z E N v b H V t b n M x L n t N Y X R j a F l l Y X I s M T N 9 J n F 1 b 3 Q 7 L C Z x d W 9 0 O 1 N l Y 3 R p b 2 4 x L 0 1 h d G N o Z X M v Q X V 0 b 1 J l b W 9 2 Z W R D b 2 x 1 b W 5 z M S 5 7 V F Z O Z X R 3 b 3 J r L D E 0 f S Z x d W 9 0 O y w m c X V v d D t T Z W N 0 a W 9 u M S 9 N Y X R j a G V z L 0 F 1 d G 9 S Z W 1 v d m V k Q 2 9 s d W 1 u c z E u e 0 N v b W 1 l b n R z L D E 1 f S Z x d W 9 0 O y w m c X V v d D t T Z W N 0 a W 9 u M S 9 N Y X R j a G V z L 0 F 1 d G 9 S Z W 1 v d m V k Q 2 9 s d W 1 u c z E u e 0 R l Z m F 1 b H R Q b 3 d l c l N j b 3 J l L D E 2 f S Z x d W 9 0 O y w m c X V v d D t T Z W N 0 a W 9 u M S 9 N Y X R j a G V z L 0 F 1 d G 9 S Z W 1 v d m V k Q 2 9 s d W 1 u c z E u e 1 R l Y W 1 z L j E u V G V h b U 5 h b W U s M T d 9 J n F 1 b 3 Q 7 L C Z x d W 9 0 O 1 N l Y 3 R p b 2 4 x L 0 1 h d G N o Z X M v Q X V 0 b 1 J l b W 9 2 Z W R D b 2 x 1 b W 5 z M S 5 7 V G V h b X M u M S 5 U Z W F t T m l j a 0 5 h b W U s M T h 9 J n F 1 b 3 Q 7 L C Z x d W 9 0 O 1 N l Y 3 R p b 2 4 x L 0 1 h d G N o Z X M v Q X V 0 b 1 J l b W 9 2 Z W R D b 2 x 1 b W 5 z M S 5 7 V G V h b X M u M S 5 U Z W F t Q W J i c m V 2 L D E 5 f S Z x d W 9 0 O y w m c X V v d D t T Z W N 0 a W 9 u M S 9 N Y X R j a G V z L 0 F 1 d G 9 S Z W 1 v d m V k Q 2 9 s d W 1 u c z E u e 1 R l Y W 1 z L j I u V G V h b U 5 h b W U s M j B 9 J n F 1 b 3 Q 7 L C Z x d W 9 0 O 1 N l Y 3 R p b 2 4 x L 0 1 h d G N o Z X M v Q X V 0 b 1 J l b W 9 2 Z W R D b 2 x 1 b W 5 z M S 5 7 V G V h b X M u M i 5 U Z W F t T m l j a 0 5 h b W U s M j F 9 J n F 1 b 3 Q 7 L C Z x d W 9 0 O 1 N l Y 3 R p b 2 4 x L 0 1 h d G N o Z X M v Q X V 0 b 1 J l b W 9 2 Z W R D b 2 x 1 b W 5 z M S 5 7 V G V h b X M u M i 5 U Z W F t Q W J i c m V 2 L D I y f S Z x d W 9 0 O y w m c X V v d D t T Z W N 0 a W 9 u M S 9 N Y X R j a G V z L 0 F 1 d G 9 S Z W 1 v d m V k Q 2 9 s d W 1 u c z E u e 1 R l Y W 0 x U 2 N v c m U s M j N 9 J n F 1 b 3 Q 7 L C Z x d W 9 0 O 1 N l Y 3 R p b 2 4 x L 0 1 h d G N o Z X M v Q X V 0 b 1 J l b W 9 2 Z W R D b 2 x 1 b W 5 z M S 5 7 V G V h b T J T Y 2 9 y Z S w y N H 0 m c X V v d D s s J n F 1 b 3 Q 7 U 2 V j d G l v b j E v T W F 0 Y 2 h l c y 9 B d X R v U m V t b 3 Z l Z E N v b H V t b n M x L n t M b 3 N l c i w y N X 0 m c X V v d D s s J n F 1 b 3 Q 7 U 2 V j d G l v b j E v T W F 0 Y 2 h l c y 9 B d X R v U m V t b 3 Z l Z E N v b H V t b n M x L n t X a W 5 u Z X I s M j Z 9 J n F 1 b 3 Q 7 L C Z x d W 9 0 O 1 N l Y 3 R p b 2 4 x L 0 1 h d G N o Z X M v Q X V 0 b 1 J l b W 9 2 Z W R D b 2 x 1 b W 5 z M S 5 7 R H J h d y w y N 3 0 m c X V v d D s s J n F 1 b 3 Q 7 U 2 V j d G l v b j E v T W F 0 Y 2 h l c y 9 B d X R v U m V t b 3 Z l Z E N v b H V t b n M x L n t X a W 5 u Z X J U Z W F t S U Q s M j h 9 J n F 1 b 3 Q 7 X S w m c X V v d D t D b 2 x 1 b W 5 D b 3 V u d C Z x d W 9 0 O z o y O S w m c X V v d D t L Z X l D b 2 x 1 b W 5 O Y W 1 l c y Z x d W 9 0 O z p b X S w m c X V v d D t D b 2 x 1 b W 5 J Z G V u d G l 0 a W V z J n F 1 b 3 Q 7 O l s m c X V v d D t T Z W N 0 a W 9 u M S 9 N Y X R j a G V z L 0 F 1 d G 9 S Z W 1 v d m V k Q 2 9 s d W 1 u c z E u e 0 1 h d G N o S U Q s M H 0 m c X V v d D s s J n F 1 b 3 Q 7 U 2 V j d G l v b j E v T W F 0 Y 2 h l c y 9 B d X R v U m V t b 3 Z l Z E N v b H V t b n M x L n t U Z W F t M U l E L D F 9 J n F 1 b 3 Q 7 L C Z x d W 9 0 O 1 N l Y 3 R p b 2 4 x L 0 1 h d G N o Z X M v Q X V 0 b 1 J l b W 9 2 Z W R D b 2 x 1 b W 5 z M S 5 7 V G V h b T J J R C w y f S Z x d W 9 0 O y w m c X V v d D t T Z W N 0 a W 9 u M S 9 N Y X R j a G V z L 0 F 1 d G 9 S Z W 1 v d m V k Q 2 9 s d W 1 u c z E u e 1 R l Y W 0 x R 2 9 h b H M s M 3 0 m c X V v d D s s J n F 1 b 3 Q 7 U 2 V j d G l v b j E v T W F 0 Y 2 h l c y 9 B d X R v U m V t b 3 Z l Z E N v b H V t b n M x L n t U Z W F t M U J l a G l u Z H M s N H 0 m c X V v d D s s J n F 1 b 3 Q 7 U 2 V j d G l v b j E v T W F 0 Y 2 h l c y 9 B d X R v U m V t b 3 Z l Z E N v b H V t b n M x L n t U Z W F t M k d v Y W x z L D V 9 J n F 1 b 3 Q 7 L C Z x d W 9 0 O 1 N l Y 3 R p b 2 4 x L 0 1 h d G N o Z X M v Q X V 0 b 1 J l b W 9 2 Z W R D b 2 x 1 b W 5 z M S 5 7 V G V h b T J C Z W h p b m R z L D Z 9 J n F 1 b 3 Q 7 L C Z x d W 9 0 O 1 N l Y 3 R p b 2 4 x L 0 1 h d G N o Z X M v Q X V 0 b 1 J l b W 9 2 Z W R D b 2 x 1 b W 5 z M S 5 7 U 3 R h c n R U a W 1 l L D d 9 J n F 1 b 3 Q 7 L C Z x d W 9 0 O 1 N l Y 3 R p b 2 4 x L 0 1 h d G N o Z X M v Q X V 0 b 1 J l b W 9 2 Z W R D b 2 x 1 b W 5 z M S 5 7 U m 9 1 b m R O d W 0 s O H 0 m c X V v d D s s J n F 1 b 3 Q 7 U 2 V j d G l v b j E v T W F 0 Y 2 h l c y 9 B d X R v U m V t b 3 Z l Z E N v b H V t b n M x L n t T d W J S b 3 V u Z C w 5 f S Z x d W 9 0 O y w m c X V v d D t T Z W N 0 a W 9 u M S 9 N Y X R j a G V z L 0 F 1 d G 9 S Z W 1 v d m V k Q 2 9 s d W 1 u c z E u e 1 Z l b n V l S U Q s M T B 9 J n F 1 b 3 Q 7 L C Z x d W 9 0 O 1 N l Y 3 R p b 2 4 x L 0 1 h d G N o Z X M v Q X V 0 b 1 J l b W 9 2 Z W R D b 2 x 1 b W 5 z M S 5 7 U X V h c n R l c i w x M X 0 m c X V v d D s s J n F 1 b 3 Q 7 U 2 V j d G l v b j E v T W F 0 Y 2 h l c y 9 B d X R v U m V t b 3 Z l Z E N v b H V t b n M x L n t J c 0 d h b W U x L D E y f S Z x d W 9 0 O y w m c X V v d D t T Z W N 0 a W 9 u M S 9 N Y X R j a G V z L 0 F 1 d G 9 S Z W 1 v d m V k Q 2 9 s d W 1 u c z E u e 0 1 h d G N o W W V h c i w x M 3 0 m c X V v d D s s J n F 1 b 3 Q 7 U 2 V j d G l v b j E v T W F 0 Y 2 h l c y 9 B d X R v U m V t b 3 Z l Z E N v b H V t b n M x L n t U V k 5 l d H d v c m s s M T R 9 J n F 1 b 3 Q 7 L C Z x d W 9 0 O 1 N l Y 3 R p b 2 4 x L 0 1 h d G N o Z X M v Q X V 0 b 1 J l b W 9 2 Z W R D b 2 x 1 b W 5 z M S 5 7 Q 2 9 t b W V u d H M s M T V 9 J n F 1 b 3 Q 7 L C Z x d W 9 0 O 1 N l Y 3 R p b 2 4 x L 0 1 h d G N o Z X M v Q X V 0 b 1 J l b W 9 2 Z W R D b 2 x 1 b W 5 z M S 5 7 R G V m Y X V s d F B v d 2 V y U 2 N v c m U s M T Z 9 J n F 1 b 3 Q 7 L C Z x d W 9 0 O 1 N l Y 3 R p b 2 4 x L 0 1 h d G N o Z X M v Q X V 0 b 1 J l b W 9 2 Z W R D b 2 x 1 b W 5 z M S 5 7 V G V h b X M u M S 5 U Z W F t T m F t Z S w x N 3 0 m c X V v d D s s J n F 1 b 3 Q 7 U 2 V j d G l v b j E v T W F 0 Y 2 h l c y 9 B d X R v U m V t b 3 Z l Z E N v b H V t b n M x L n t U Z W F t c y 4 x L l R l Y W 1 O a W N r T m F t Z S w x O H 0 m c X V v d D s s J n F 1 b 3 Q 7 U 2 V j d G l v b j E v T W F 0 Y 2 h l c y 9 B d X R v U m V t b 3 Z l Z E N v b H V t b n M x L n t U Z W F t c y 4 x L l R l Y W 1 B Y m J y Z X Y s M T l 9 J n F 1 b 3 Q 7 L C Z x d W 9 0 O 1 N l Y 3 R p b 2 4 x L 0 1 h d G N o Z X M v Q X V 0 b 1 J l b W 9 2 Z W R D b 2 x 1 b W 5 z M S 5 7 V G V h b X M u M i 5 U Z W F t T m F t Z S w y M H 0 m c X V v d D s s J n F 1 b 3 Q 7 U 2 V j d G l v b j E v T W F 0 Y 2 h l c y 9 B d X R v U m V t b 3 Z l Z E N v b H V t b n M x L n t U Z W F t c y 4 y L l R l Y W 1 O a W N r T m F t Z S w y M X 0 m c X V v d D s s J n F 1 b 3 Q 7 U 2 V j d G l v b j E v T W F 0 Y 2 h l c y 9 B d X R v U m V t b 3 Z l Z E N v b H V t b n M x L n t U Z W F t c y 4 y L l R l Y W 1 B Y m J y Z X Y s M j J 9 J n F 1 b 3 Q 7 L C Z x d W 9 0 O 1 N l Y 3 R p b 2 4 x L 0 1 h d G N o Z X M v Q X V 0 b 1 J l b W 9 2 Z W R D b 2 x 1 b W 5 z M S 5 7 V G V h b T F T Y 2 9 y Z S w y M 3 0 m c X V v d D s s J n F 1 b 3 Q 7 U 2 V j d G l v b j E v T W F 0 Y 2 h l c y 9 B d X R v U m V t b 3 Z l Z E N v b H V t b n M x L n t U Z W F t M l N j b 3 J l L D I 0 f S Z x d W 9 0 O y w m c X V v d D t T Z W N 0 a W 9 u M S 9 N Y X R j a G V z L 0 F 1 d G 9 S Z W 1 v d m V k Q 2 9 s d W 1 u c z E u e 0 x v c 2 V y L D I 1 f S Z x d W 9 0 O y w m c X V v d D t T Z W N 0 a W 9 u M S 9 N Y X R j a G V z L 0 F 1 d G 9 S Z W 1 v d m V k Q 2 9 s d W 1 u c z E u e 1 d p b m 5 l c i w y N n 0 m c X V v d D s s J n F 1 b 3 Q 7 U 2 V j d G l v b j E v T W F 0 Y 2 h l c y 9 B d X R v U m V t b 3 Z l Z E N v b H V t b n M x L n t E c m F 3 L D I 3 f S Z x d W 9 0 O y w m c X V v d D t T Z W N 0 a W 9 u M S 9 N Y X R j a G V z L 0 F 1 d G 9 S Z W 1 v d m V k Q 2 9 s d W 1 u c z E u e 1 d p b m 5 l c l R l Y W 1 J R C w y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d y b 3 V w c z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E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2 M T h l N W I 4 N i 0 1 N 2 Y w L T R k N G Q t Y j M 5 O C 1 m N j A 2 Y m Q y Z D M 1 N j A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H c m 9 1 c H M i I C 8 + P E V u d H J 5 I F R 5 c G U 9 I k Z p b G x M Y X N 0 V X B k Y X R l Z C I g V m F s d W U 9 I m Q y M D I 0 L T A z L T E y V D E x O j I 0 O j A y L j E w N z M 1 N D B a I i A v P j x F b n R y e S B U e X B l P S J G a W x s Q 2 9 s d W 1 u V H l w Z X M i I F Z h b H V l P S J z Q W d Z Q k J 3 R T 0 i I C 8 + P E V u d H J 5 I F R 5 c G U 9 I k Z p b G x D b 2 x 1 b W 5 O Y W 1 l c y I g V m F s d W U 9 I n N b J n F 1 b 3 Q 7 R 3 J v d X B J R C Z x d W 9 0 O y w m c X V v d D t H c m 9 1 c E 5 h b W U m c X V v d D s s J n F 1 b 3 Q 7 Q W N 0 a X Z l J n F 1 b 3 Q 7 L C Z x d W 9 0 O 0 V u d G V y Z W R E Y X R l J n F 1 b 3 Q 7 L C Z x d W 9 0 O 0 l u Y 2 x 1 Z G V J b k d y b 3 V w Q 2 h h b G x l b m d l J n F 1 b 3 Q 7 X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j M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3 J v d X B z L 0 F 1 d G 9 S Z W 1 v d m V k Q 2 9 s d W 1 u c z E u e 0 d y b 3 V w S U Q s M H 0 m c X V v d D s s J n F 1 b 3 Q 7 U 2 V j d G l v b j E v R 3 J v d X B z L 0 F 1 d G 9 S Z W 1 v d m V k Q 2 9 s d W 1 u c z E u e 0 d y b 3 V w T m F t Z S w x f S Z x d W 9 0 O y w m c X V v d D t T Z W N 0 a W 9 u M S 9 H c m 9 1 c H M v Q X V 0 b 1 J l b W 9 2 Z W R D b 2 x 1 b W 5 z M S 5 7 Q W N 0 a X Z l L D J 9 J n F 1 b 3 Q 7 L C Z x d W 9 0 O 1 N l Y 3 R p b 2 4 x L 0 d y b 3 V w c y 9 B d X R v U m V t b 3 Z l Z E N v b H V t b n M x L n t F b n R l c m V k R G F 0 Z S w z f S Z x d W 9 0 O y w m c X V v d D t T Z W N 0 a W 9 u M S 9 H c m 9 1 c H M v Q X V 0 b 1 J l b W 9 2 Z W R D b 2 x 1 b W 5 z M S 5 7 S W 5 j b H V k Z U l u R 3 J v d X B D a G F s b G V u Z 2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R 3 J v d X B z L 0 F 1 d G 9 S Z W 1 v d m V k Q 2 9 s d W 1 u c z E u e 0 d y b 3 V w S U Q s M H 0 m c X V v d D s s J n F 1 b 3 Q 7 U 2 V j d G l v b j E v R 3 J v d X B z L 0 F 1 d G 9 S Z W 1 v d m V k Q 2 9 s d W 1 u c z E u e 0 d y b 3 V w T m F t Z S w x f S Z x d W 9 0 O y w m c X V v d D t T Z W N 0 a W 9 u M S 9 H c m 9 1 c H M v Q X V 0 b 1 J l b W 9 2 Z W R D b 2 x 1 b W 5 z M S 5 7 Q W N 0 a X Z l L D J 9 J n F 1 b 3 Q 7 L C Z x d W 9 0 O 1 N l Y 3 R p b 2 4 x L 0 d y b 3 V w c y 9 B d X R v U m V t b 3 Z l Z E N v b H V t b n M x L n t F b n R l c m V k R G F 0 Z S w z f S Z x d W 9 0 O y w m c X V v d D t T Z W N 0 a W 9 u M S 9 H c m 9 1 c H M v Q X V 0 b 1 J l b W 9 2 Z W R D b 2 x 1 b W 5 z M S 5 7 S W 5 j b H V k Z U l u R 3 J v d X B D a G F s b G V u Z 2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d y b 3 V w T W V t Y m V y c 2 h p c H M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Z j c z O T B l Y m E t M D J j M S 0 0 Y z R m L T k 2 Z D M t Z W I 5 O T h l Y j Y 2 N j M z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x h c 3 R V c G R h d G V k I i B W Y W x 1 Z T 0 i Z D I w M j Q t M D M t M T J U M T E 6 M j U 6 M D E u M j Q 4 M D k 3 M l o i I C 8 + P E V u d H J 5 I F R 5 c G U 9 I k Z p b G x D b 2 x 1 b W 5 U e X B l c y I g V m F s d W U 9 I n N B Z 0 l D Q V F F P S I g L z 4 8 R W 5 0 c n k g V H l w Z T 0 i R m l s b E N v b H V t b k 5 h b W V z I i B W Y W x 1 Z T 0 i c 1 s m c X V v d D t N Z W 1 i Z X J z a G l w S U Q m c X V v d D s s J n F 1 b 3 Q 7 R 3 J v d X B J R C Z x d W 9 0 O y w m c X V v d D t U a X B w Z X J J R C Z x d W 9 0 O y w m c X V v d D t J b m N s d W R l S W 5 H c m 9 1 c C Z x d W 9 0 O y w m c X V v d D t T Z W 5 k R 3 J v d X A m c X V v d D t d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y N D I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3 J v d X B N Z W 1 i Z X J z a G l w c y 9 B d X R v U m V t b 3 Z l Z E N v b H V t b n M x L n t N Z W 1 i Z X J z a G l w S U Q s M H 0 m c X V v d D s s J n F 1 b 3 Q 7 U 2 V j d G l v b j E v R 3 J v d X B N Z W 1 i Z X J z a G l w c y 9 B d X R v U m V t b 3 Z l Z E N v b H V t b n M x L n t H c m 9 1 c E l E L D F 9 J n F 1 b 3 Q 7 L C Z x d W 9 0 O 1 N l Y 3 R p b 2 4 x L 0 d y b 3 V w T W V t Y m V y c 2 h p c H M v Q X V 0 b 1 J l b W 9 2 Z W R D b 2 x 1 b W 5 z M S 5 7 V G l w c G V y S U Q s M n 0 m c X V v d D s s J n F 1 b 3 Q 7 U 2 V j d G l v b j E v R 3 J v d X B N Z W 1 i Z X J z a G l w c y 9 B d X R v U m V t b 3 Z l Z E N v b H V t b n M x L n t J b m N s d W R l S W 5 H c m 9 1 c C w z f S Z x d W 9 0 O y w m c X V v d D t T Z W N 0 a W 9 u M S 9 H c m 9 1 c E 1 l b W J l c n N o a X B z L 0 F 1 d G 9 S Z W 1 v d m V k Q 2 9 s d W 1 u c z E u e 1 N l b m R H c m 9 1 c C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H c m 9 1 c E 1 l b W J l c n N o a X B z L 0 F 1 d G 9 S Z W 1 v d m V k Q 2 9 s d W 1 u c z E u e 0 1 l b W J l c n N o a X B J R C w w f S Z x d W 9 0 O y w m c X V v d D t T Z W N 0 a W 9 u M S 9 H c m 9 1 c E 1 l b W J l c n N o a X B z L 0 F 1 d G 9 S Z W 1 v d m V k Q 2 9 s d W 1 u c z E u e 0 d y b 3 V w S U Q s M X 0 m c X V v d D s s J n F 1 b 3 Q 7 U 2 V j d G l v b j E v R 3 J v d X B N Z W 1 i Z X J z a G l w c y 9 B d X R v U m V t b 3 Z l Z E N v b H V t b n M x L n t U a X B w Z X J J R C w y f S Z x d W 9 0 O y w m c X V v d D t T Z W N 0 a W 9 u M S 9 H c m 9 1 c E 1 l b W J l c n N o a X B z L 0 F 1 d G 9 S Z W 1 v d m V k Q 2 9 s d W 1 u c z E u e 0 l u Y 2 x 1 Z G V J b k d y b 3 V w L D N 9 J n F 1 b 3 Q 7 L C Z x d W 9 0 O 1 N l Y 3 R p b 2 4 x L 0 d y b 3 V w T W V t Y m V y c 2 h p c H M v Q X V 0 b 1 J l b W 9 2 Z W R D b 2 x 1 b W 5 z M S 5 7 U 2 V u Z E d y b 3 V w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S b 3 V u Z F R p c H M 8 L 0 l 0 Z W 1 Q Y X R o P j w v S X R l b U x v Y 2 F 0 a W 9 u P j x T d G F i b G V F b n R y a W V z P j x F b n R y e S B U e X B l P S J O Y X Z p Z 2 F 0 a W 9 u U 3 R l c E 5 h b W U i I F Z h b H V l P S J z T m F 2 a W d h d G l v b i I g L z 4 8 R W 5 0 c n k g V H l w Z T 0 i R m l s b E V u Y W J s Z W Q i I F Z h b H V l P S J s M S I g L z 4 8 R W 5 0 c n k g V H l w Z T 0 i R m l s b G V k Q 2 9 t c G x l d G V S Z X N 1 b H R U b 1 d v c m t z a G V l d C I g V m F s d W U 9 I m w x I i A v P j x F b n R y e S B U e X B l P S J J c 1 B y a X Z h d G U i I F Z h b H V l P S J s M C I g L z 4 8 R W 5 0 c n k g V H l w Z T 0 i U X V l c n l J R C I g V m F s d W U 9 I n M y M j g 1 Y j h i Z C 0 w N G Y w L T Q z M m M t O D c z Y S 0 x Z T Q y Z T M 3 N W Q 5 Z G M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Z p b G x U Y X J n Z X Q i I F Z h b H V l P S J z U m 9 1 b m R U a X B z I i A v P j x F b n R y e S B U e X B l P S J G a W x s V G 9 E Y X R h T W 9 k Z W x F b m F i b G V k I i B W Y W x 1 Z T 0 i b D A i I C 8 + P E V u d H J 5 I F R 5 c G U 9 I k Z p b G x P Y m p l Y 3 R U e X B l I i B W Y W x 1 Z T 0 i c 1 R h Y m x l I i A v P j x F b n R y e S B U e X B l P S J G a W x s T G F z d F V w Z G F 0 Z W Q i I F Z h b H V l P S J k M j A y N C 0 w M y 0 x M l Q x M T o y N z o 0 N S 4 y M T Y 3 M T I 1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s d W 1 u V H l w Z X M i I F Z h b H V l P S J z Q W d J Q 0 F R S U N C d 0 V C Q m d F S E F R Y 0 N B Z 1 l H Q m d Z P S I g L z 4 8 R W 5 0 c n k g V H l w Z T 0 i R m l s b E N v b H V t b k 5 h b W V z I i B W Y W x 1 Z T 0 i c 1 s m c X V v d D t S b 3 V u Z F R p c E l E J n F 1 b 3 Q 7 L C Z x d W 9 0 O 1 R p c H B l c k l E J n F 1 b 3 Q 7 L C Z x d W 9 0 O 1 J v d W 5 k T n V t J n F 1 b 3 Q 7 L C Z x d W 9 0 O 1 d p b G R j Y X J k J n F 1 b 3 Q 7 L C Z x d W 9 0 O 0 h v d F R p c F R l Y W 1 J R C Z x d W 9 0 O y w m c X V v d D t U b 3 R h b F B v a W 5 0 c 0 d h b W U x J n F 1 b 3 Q 7 L C Z x d W 9 0 O 0 R h d G V U a W 1 l R W 5 0 Z X J l Z C Z x d W 9 0 O y w m c X V v d D t U a X B z R W 5 0 Z X J l Z C Z x d W 9 0 O y w m c X V v d D t S Y W 5 k b 2 1 U a X B z J n F 1 b 3 Q 7 L C Z x d W 9 0 O 1 J l Y 2 V p d m V k V G l w R W 1 h a W x G c m 9 t J n F 1 b 3 Q 7 L C Z x d W 9 0 O 1 J l Y 2 V p c H R S Z X F 1 Z X N 0 Z W Q m c X V v d D s s J n F 1 b 3 Q 7 U m V j Z W l w d F N l b n Q m c X V v d D s s J n F 1 b 3 Q 7 R n V s b E R l d G F p b F J l c 3 V s d H M m c X V v d D s s J n F 1 b 3 Q 7 R n V s b E R l d G F p b F J l c 3 V s d H N T Z W 5 0 J n F 1 b 3 Q 7 L C Z x d W 9 0 O 1 N w Z W N p Y W x U a X A m c X V v d D s s J n F 1 b 3 Q 7 U 3 B l Y 2 l h b F R p c D I m c X V v d D s s J n F 1 b 3 Q 7 U 3 B l Y 2 l h b F R p c F R l e H Q m c X V v d D s s J n F 1 b 3 Q 7 S G 9 0 V G l w V G V h b S 5 U Z W F t T m F t Z S Z x d W 9 0 O y w m c X V v d D t I b 3 R U a X B U Z W F t L l R l Y W 1 O a W N r T m F t Z S Z x d W 9 0 O y w m c X V v d D t I b 3 R U a X B U Z W F t L l R l Y W 1 B Y m J y Z X Y m c X V v d D t d I i A v P j x F b n R y e S B U e X B l P S J G a W x s U 3 R h d H V z I i B W Y W x 1 Z T 0 i c 0 N v b X B s Z X R l I i A v P j x F b n R y e S B U e X B l P S J G a W x s Q 2 9 1 b n Q i I F Z h b H V l P S J s M T k w I i A v P j x F b n R y e S B U e X B l P S J S Z W x h d G l v b n N o a X B J b m Z v Q 2 9 u d G F p b m V y I i B W Y W x 1 Z T 0 i c 3 s m c X V v d D t j b 2 x 1 b W 5 D b 3 V u d C Z x d W 9 0 O z o y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m 9 1 b m R U a X B z L 0 F 1 d G 9 S Z W 1 v d m V k Q 2 9 s d W 1 u c z E u e 1 J v d W 5 k V G l w S U Q s M H 0 m c X V v d D s s J n F 1 b 3 Q 7 U 2 V j d G l v b j E v U m 9 1 b m R U a X B z L 0 F 1 d G 9 S Z W 1 v d m V k Q 2 9 s d W 1 u c z E u e 1 R p c H B l c k l E L D F 9 J n F 1 b 3 Q 7 L C Z x d W 9 0 O 1 N l Y 3 R p b 2 4 x L 1 J v d W 5 k V G l w c y 9 B d X R v U m V t b 3 Z l Z E N v b H V t b n M x L n t S b 3 V u Z E 5 1 b S w y f S Z x d W 9 0 O y w m c X V v d D t T Z W N 0 a W 9 u M S 9 S b 3 V u Z F R p c H M v Q X V 0 b 1 J l b W 9 2 Z W R D b 2 x 1 b W 5 z M S 5 7 V 2 l s Z G N h c m Q s M 3 0 m c X V v d D s s J n F 1 b 3 Q 7 U 2 V j d G l v b j E v U m 9 1 b m R U a X B z L 0 F 1 d G 9 S Z W 1 v d m V k Q 2 9 s d W 1 u c z E u e 0 h v d F R p c F R l Y W 1 J R C w 0 f S Z x d W 9 0 O y w m c X V v d D t T Z W N 0 a W 9 u M S 9 S b 3 V u Z F R p c H M v Q X V 0 b 1 J l b W 9 2 Z W R D b 2 x 1 b W 5 z M S 5 7 V G 9 0 Y W x Q b 2 l u d H N H Y W 1 l M S w 1 f S Z x d W 9 0 O y w m c X V v d D t T Z W N 0 a W 9 u M S 9 S b 3 V u Z F R p c H M v Q X V 0 b 1 J l b W 9 2 Z W R D b 2 x 1 b W 5 z M S 5 7 R G F 0 Z V R p b W V F b n R l c m V k L D Z 9 J n F 1 b 3 Q 7 L C Z x d W 9 0 O 1 N l Y 3 R p b 2 4 x L 1 J v d W 5 k V G l w c y 9 B d X R v U m V t b 3 Z l Z E N v b H V t b n M x L n t U a X B z R W 5 0 Z X J l Z C w 3 f S Z x d W 9 0 O y w m c X V v d D t T Z W N 0 a W 9 u M S 9 S b 3 V u Z F R p c H M v Q X V 0 b 1 J l b W 9 2 Z W R D b 2 x 1 b W 5 z M S 5 7 U m F u Z G 9 t V G l w c y w 4 f S Z x d W 9 0 O y w m c X V v d D t T Z W N 0 a W 9 u M S 9 S b 3 V u Z F R p c H M v Q X V 0 b 1 J l b W 9 2 Z W R D b 2 x 1 b W 5 z M S 5 7 U m V j Z W l 2 Z W R U a X B F b W F p b E Z y b 2 0 s O X 0 m c X V v d D s s J n F 1 b 3 Q 7 U 2 V j d G l v b j E v U m 9 1 b m R U a X B z L 0 F 1 d G 9 S Z W 1 v d m V k Q 2 9 s d W 1 u c z E u e 1 J l Y 2 V p c H R S Z X F 1 Z X N 0 Z W Q s M T B 9 J n F 1 b 3 Q 7 L C Z x d W 9 0 O 1 N l Y 3 R p b 2 4 x L 1 J v d W 5 k V G l w c y 9 B d X R v U m V t b 3 Z l Z E N v b H V t b n M x L n t S Z W N l a X B 0 U 2 V u d C w x M X 0 m c X V v d D s s J n F 1 b 3 Q 7 U 2 V j d G l v b j E v U m 9 1 b m R U a X B z L 0 F 1 d G 9 S Z W 1 v d m V k Q 2 9 s d W 1 u c z E u e 0 Z 1 b G x E Z X R h a W x S Z X N 1 b H R z L D E y f S Z x d W 9 0 O y w m c X V v d D t T Z W N 0 a W 9 u M S 9 S b 3 V u Z F R p c H M v Q X V 0 b 1 J l b W 9 2 Z W R D b 2 x 1 b W 5 z M S 5 7 R n V s b E R l d G F p b F J l c 3 V s d H N T Z W 5 0 L D E z f S Z x d W 9 0 O y w m c X V v d D t T Z W N 0 a W 9 u M S 9 S b 3 V u Z F R p c H M v Q X V 0 b 1 J l b W 9 2 Z W R D b 2 x 1 b W 5 z M S 5 7 U 3 B l Y 2 l h b F R p c C w x N H 0 m c X V v d D s s J n F 1 b 3 Q 7 U 2 V j d G l v b j E v U m 9 1 b m R U a X B z L 0 F 1 d G 9 S Z W 1 v d m V k Q 2 9 s d W 1 u c z E u e 1 N w Z W N p Y W x U a X A y L D E 1 f S Z x d W 9 0 O y w m c X V v d D t T Z W N 0 a W 9 u M S 9 S b 3 V u Z F R p c H M v Q X V 0 b 1 J l b W 9 2 Z W R D b 2 x 1 b W 5 z M S 5 7 U 3 B l Y 2 l h b F R p c F R l e H Q s M T Z 9 J n F 1 b 3 Q 7 L C Z x d W 9 0 O 1 N l Y 3 R p b 2 4 x L 1 J v d W 5 k V G l w c y 9 B d X R v U m V t b 3 Z l Z E N v b H V t b n M x L n t I b 3 R U a X B U Z W F t L l R l Y W 1 O Y W 1 l L D E 3 f S Z x d W 9 0 O y w m c X V v d D t T Z W N 0 a W 9 u M S 9 S b 3 V u Z F R p c H M v Q X V 0 b 1 J l b W 9 2 Z W R D b 2 x 1 b W 5 z M S 5 7 S G 9 0 V G l w V G V h b S 5 U Z W F t T m l j a 0 5 h b W U s M T h 9 J n F 1 b 3 Q 7 L C Z x d W 9 0 O 1 N l Y 3 R p b 2 4 x L 1 J v d W 5 k V G l w c y 9 B d X R v U m V t b 3 Z l Z E N v b H V t b n M x L n t I b 3 R U a X B U Z W F t L l R l Y W 1 B Y m J y Z X Y s M T l 9 J n F 1 b 3 Q 7 X S w m c X V v d D t D b 2 x 1 b W 5 D b 3 V u d C Z x d W 9 0 O z o y M C w m c X V v d D t L Z X l D b 2 x 1 b W 5 O Y W 1 l c y Z x d W 9 0 O z p b X S w m c X V v d D t D b 2 x 1 b W 5 J Z G V u d G l 0 a W V z J n F 1 b 3 Q 7 O l s m c X V v d D t T Z W N 0 a W 9 u M S 9 S b 3 V u Z F R p c H M v Q X V 0 b 1 J l b W 9 2 Z W R D b 2 x 1 b W 5 z M S 5 7 U m 9 1 b m R U a X B J R C w w f S Z x d W 9 0 O y w m c X V v d D t T Z W N 0 a W 9 u M S 9 S b 3 V u Z F R p c H M v Q X V 0 b 1 J l b W 9 2 Z W R D b 2 x 1 b W 5 z M S 5 7 V G l w c G V y S U Q s M X 0 m c X V v d D s s J n F 1 b 3 Q 7 U 2 V j d G l v b j E v U m 9 1 b m R U a X B z L 0 F 1 d G 9 S Z W 1 v d m V k Q 2 9 s d W 1 u c z E u e 1 J v d W 5 k T n V t L D J 9 J n F 1 b 3 Q 7 L C Z x d W 9 0 O 1 N l Y 3 R p b 2 4 x L 1 J v d W 5 k V G l w c y 9 B d X R v U m V t b 3 Z l Z E N v b H V t b n M x L n t X a W x k Y 2 F y Z C w z f S Z x d W 9 0 O y w m c X V v d D t T Z W N 0 a W 9 u M S 9 S b 3 V u Z F R p c H M v Q X V 0 b 1 J l b W 9 2 Z W R D b 2 x 1 b W 5 z M S 5 7 S G 9 0 V G l w V G V h b U l E L D R 9 J n F 1 b 3 Q 7 L C Z x d W 9 0 O 1 N l Y 3 R p b 2 4 x L 1 J v d W 5 k V G l w c y 9 B d X R v U m V t b 3 Z l Z E N v b H V t b n M x L n t U b 3 R h b F B v a W 5 0 c 0 d h b W U x L D V 9 J n F 1 b 3 Q 7 L C Z x d W 9 0 O 1 N l Y 3 R p b 2 4 x L 1 J v d W 5 k V G l w c y 9 B d X R v U m V t b 3 Z l Z E N v b H V t b n M x L n t E Y X R l V G l t Z U V u d G V y Z W Q s N n 0 m c X V v d D s s J n F 1 b 3 Q 7 U 2 V j d G l v b j E v U m 9 1 b m R U a X B z L 0 F 1 d G 9 S Z W 1 v d m V k Q 2 9 s d W 1 u c z E u e 1 R p c H N F b n R l c m V k L D d 9 J n F 1 b 3 Q 7 L C Z x d W 9 0 O 1 N l Y 3 R p b 2 4 x L 1 J v d W 5 k V G l w c y 9 B d X R v U m V t b 3 Z l Z E N v b H V t b n M x L n t S Y W 5 k b 2 1 U a X B z L D h 9 J n F 1 b 3 Q 7 L C Z x d W 9 0 O 1 N l Y 3 R p b 2 4 x L 1 J v d W 5 k V G l w c y 9 B d X R v U m V t b 3 Z l Z E N v b H V t b n M x L n t S Z W N l a X Z l Z F R p c E V t Y W l s R n J v b S w 5 f S Z x d W 9 0 O y w m c X V v d D t T Z W N 0 a W 9 u M S 9 S b 3 V u Z F R p c H M v Q X V 0 b 1 J l b W 9 2 Z W R D b 2 x 1 b W 5 z M S 5 7 U m V j Z W l w d F J l c X V l c 3 R l Z C w x M H 0 m c X V v d D s s J n F 1 b 3 Q 7 U 2 V j d G l v b j E v U m 9 1 b m R U a X B z L 0 F 1 d G 9 S Z W 1 v d m V k Q 2 9 s d W 1 u c z E u e 1 J l Y 2 V p c H R T Z W 5 0 L D E x f S Z x d W 9 0 O y w m c X V v d D t T Z W N 0 a W 9 u M S 9 S b 3 V u Z F R p c H M v Q X V 0 b 1 J l b W 9 2 Z W R D b 2 x 1 b W 5 z M S 5 7 R n V s b E R l d G F p b F J l c 3 V s d H M s M T J 9 J n F 1 b 3 Q 7 L C Z x d W 9 0 O 1 N l Y 3 R p b 2 4 x L 1 J v d W 5 k V G l w c y 9 B d X R v U m V t b 3 Z l Z E N v b H V t b n M x L n t G d W x s R G V 0 Y W l s U m V z d W x 0 c 1 N l b n Q s M T N 9 J n F 1 b 3 Q 7 L C Z x d W 9 0 O 1 N l Y 3 R p b 2 4 x L 1 J v d W 5 k V G l w c y 9 B d X R v U m V t b 3 Z l Z E N v b H V t b n M x L n t T c G V j a W F s V G l w L D E 0 f S Z x d W 9 0 O y w m c X V v d D t T Z W N 0 a W 9 u M S 9 S b 3 V u Z F R p c H M v Q X V 0 b 1 J l b W 9 2 Z W R D b 2 x 1 b W 5 z M S 5 7 U 3 B l Y 2 l h b F R p c D I s M T V 9 J n F 1 b 3 Q 7 L C Z x d W 9 0 O 1 N l Y 3 R p b 2 4 x L 1 J v d W 5 k V G l w c y 9 B d X R v U m V t b 3 Z l Z E N v b H V t b n M x L n t T c G V j a W F s V G l w V G V 4 d C w x N n 0 m c X V v d D s s J n F 1 b 3 Q 7 U 2 V j d G l v b j E v U m 9 1 b m R U a X B z L 0 F 1 d G 9 S Z W 1 v d m V k Q 2 9 s d W 1 u c z E u e 0 h v d F R p c F R l Y W 0 u V G V h b U 5 h b W U s M T d 9 J n F 1 b 3 Q 7 L C Z x d W 9 0 O 1 N l Y 3 R p b 2 4 x L 1 J v d W 5 k V G l w c y 9 B d X R v U m V t b 3 Z l Z E N v b H V t b n M x L n t I b 3 R U a X B U Z W F t L l R l Y W 1 O a W N r T m F t Z S w x O H 0 m c X V v d D s s J n F 1 b 3 Q 7 U 2 V j d G l v b j E v U m 9 1 b m R U a X B z L 0 F 1 d G 9 S Z W 1 v d m V k Q 2 9 s d W 1 u c z E u e 0 h v d F R p c F R l Y W 0 u V G V h b U F i Y n J l d i w x O X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V h b X M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Y T I 2 Z m Z i M T E t Y m V k N S 0 0 M j d h L T h i N m Q t N G E y Z j N l O D Z m Y j h l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M Y X N 0 V X B k Y X R l Z C I g V m F s d W U 9 I m Q y M D I 0 L T A z L T E y V D E x O j I 0 O j A y L j I 1 M D E y M T R a I i A v P j x F b n R y e S B U e X B l P S J G a W x s Q 2 9 s d W 1 u V H l w Z X M i I F Z h b H V l P S J z Q W d J R 0 J n W U N B Z 0 1 H I i A v P j x F b n R y e S B U e X B l P S J G a W x s Q 2 9 s d W 1 u T m F t Z X M i I F Z h b H V l P S J z W y Z x d W 9 0 O 1 R l Y W 1 J R C Z x d W 9 0 O y w m c X V v d D t T c X V p Z 2 d s Z U l E J n F 1 b 3 Q 7 L C Z x d W 9 0 O 1 R l Y W 1 O Y W 1 l J n F 1 b 3 Q 7 L C Z x d W 9 0 O 1 R l Y W 1 O a W N r T m F t Z S Z x d W 9 0 O y w m c X V v d D t U Z W F t Q W J i c m V 2 J n F 1 b 3 Q 7 L C Z x d W 9 0 O 0 h v b W V W Z W 5 1 Z U l E J n F 1 b 3 Q 7 L C Z x d W 9 0 O 0 x h Z G R l c l B v c 0 x h c 3 R Z Z W F y J n F 1 b 3 Q 7 L C Z x d W 9 0 O 1 R p c E J p b k N v Z G U m c X V v d D s s J n F 1 b 3 Q 7 T G 9 n b 0 Z p b G V O Y W 1 l J n F 1 b 3 Q 7 X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T g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V h b X M v Q X V 0 b 1 J l b W 9 2 Z W R D b 2 x 1 b W 5 z M S 5 7 V G V h b U l E L D B 9 J n F 1 b 3 Q 7 L C Z x d W 9 0 O 1 N l Y 3 R p b 2 4 x L 1 R l Y W 1 z L 0 F 1 d G 9 S Z W 1 v d m V k Q 2 9 s d W 1 u c z E u e 1 N x d W l n Z 2 x l S U Q s M X 0 m c X V v d D s s J n F 1 b 3 Q 7 U 2 V j d G l v b j E v V G V h b X M v Q X V 0 b 1 J l b W 9 2 Z W R D b 2 x 1 b W 5 z M S 5 7 V G V h b U 5 h b W U s M n 0 m c X V v d D s s J n F 1 b 3 Q 7 U 2 V j d G l v b j E v V G V h b X M v Q X V 0 b 1 J l b W 9 2 Z W R D b 2 x 1 b W 5 z M S 5 7 V G V h b U 5 p Y 2 t O Y W 1 l L D N 9 J n F 1 b 3 Q 7 L C Z x d W 9 0 O 1 N l Y 3 R p b 2 4 x L 1 R l Y W 1 z L 0 F 1 d G 9 S Z W 1 v d m V k Q 2 9 s d W 1 u c z E u e 1 R l Y W 1 B Y m J y Z X Y s N H 0 m c X V v d D s s J n F 1 b 3 Q 7 U 2 V j d G l v b j E v V G V h b X M v Q X V 0 b 1 J l b W 9 2 Z W R D b 2 x 1 b W 5 z M S 5 7 S G 9 t Z V Z l b n V l S U Q s N X 0 m c X V v d D s s J n F 1 b 3 Q 7 U 2 V j d G l v b j E v V G V h b X M v Q X V 0 b 1 J l b W 9 2 Z W R D b 2 x 1 b W 5 z M S 5 7 T G F k Z G V y U G 9 z T G F z d F l l Y X I s N n 0 m c X V v d D s s J n F 1 b 3 Q 7 U 2 V j d G l v b j E v V G V h b X M v Q X V 0 b 1 J l b W 9 2 Z W R D b 2 x 1 b W 5 z M S 5 7 V G l w Q m l u Q 2 9 k Z S w 3 f S Z x d W 9 0 O y w m c X V v d D t T Z W N 0 a W 9 u M S 9 U Z W F t c y 9 B d X R v U m V t b 3 Z l Z E N v b H V t b n M x L n t M b 2 d v R m l s Z U 5 h b W U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V h b X M v Q X V 0 b 1 J l b W 9 2 Z W R D b 2 x 1 b W 5 z M S 5 7 V G V h b U l E L D B 9 J n F 1 b 3 Q 7 L C Z x d W 9 0 O 1 N l Y 3 R p b 2 4 x L 1 R l Y W 1 z L 0 F 1 d G 9 S Z W 1 v d m V k Q 2 9 s d W 1 u c z E u e 1 N x d W l n Z 2 x l S U Q s M X 0 m c X V v d D s s J n F 1 b 3 Q 7 U 2 V j d G l v b j E v V G V h b X M v Q X V 0 b 1 J l b W 9 2 Z W R D b 2 x 1 b W 5 z M S 5 7 V G V h b U 5 h b W U s M n 0 m c X V v d D s s J n F 1 b 3 Q 7 U 2 V j d G l v b j E v V G V h b X M v Q X V 0 b 1 J l b W 9 2 Z W R D b 2 x 1 b W 5 z M S 5 7 V G V h b U 5 p Y 2 t O Y W 1 l L D N 9 J n F 1 b 3 Q 7 L C Z x d W 9 0 O 1 N l Y 3 R p b 2 4 x L 1 R l Y W 1 z L 0 F 1 d G 9 S Z W 1 v d m V k Q 2 9 s d W 1 u c z E u e 1 R l Y W 1 B Y m J y Z X Y s N H 0 m c X V v d D s s J n F 1 b 3 Q 7 U 2 V j d G l v b j E v V G V h b X M v Q X V 0 b 1 J l b W 9 2 Z W R D b 2 x 1 b W 5 z M S 5 7 S G 9 t Z V Z l b n V l S U Q s N X 0 m c X V v d D s s J n F 1 b 3 Q 7 U 2 V j d G l v b j E v V G V h b X M v Q X V 0 b 1 J l b W 9 2 Z W R D b 2 x 1 b W 5 z M S 5 7 T G F k Z G V y U G 9 z T G F z d F l l Y X I s N n 0 m c X V v d D s s J n F 1 b 3 Q 7 U 2 V j d G l v b j E v V G V h b X M v Q X V 0 b 1 J l b W 9 2 Z W R D b 2 x 1 b W 5 z M S 5 7 V G l w Q m l u Q 2 9 k Z S w 3 f S Z x d W 9 0 O y w m c X V v d D t T Z W N 0 a W 9 u M S 9 U Z W F t c y 9 B d X R v U m V t b 3 Z l Z E N v b H V t b n M x L n t M b 2 d v R m l s Z U 5 h b W U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Z l b n V l c z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h N T c y Z T F j M i 0 y Y j c x L T Q w Z T Y t O T c z N C 0 z Y T k w Z j Z l Y W V i N D Q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T G F z d F V w Z G F 0 Z W Q i I F Z h b H V l P S J k M j A y N C 0 w M y 0 x M l Q x M T o y N D o w M i 4 0 N j A 1 N z Y 5 W i I g L z 4 8 R W 5 0 c n k g V H l w Z T 0 i R m l s b E N v b H V t b l R 5 c G V z I i B W Y W x 1 Z T 0 i c 0 F n W U d C U T 0 9 I i A v P j x F b n R y e S B U e X B l P S J G a W x s Q 2 9 s d W 1 u T m F t Z X M i I F Z h b H V l P S J z W y Z x d W 9 0 O 1 Z l b n V l S U Q m c X V v d D s s J n F 1 b 3 Q 7 V m V u d W V O Y W 1 l J n F 1 b 3 Q 7 L C Z x d W 9 0 O 1 Z l b n V l Q W J i c m V 2 J n F 1 b 3 Q 7 L C Z x d W 9 0 O 1 R h c 1 R p b W V P Z m Z z Z X R I c n M m c X V v d D t d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y N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5 1 Z X M v Q X V 0 b 1 J l b W 9 2 Z W R D b 2 x 1 b W 5 z M S 5 7 V m V u d W V J R C w w f S Z x d W 9 0 O y w m c X V v d D t T Z W N 0 a W 9 u M S 9 W Z W 5 1 Z X M v Q X V 0 b 1 J l b W 9 2 Z W R D b 2 x 1 b W 5 z M S 5 7 V m V u d W V O Y W 1 l L D F 9 J n F 1 b 3 Q 7 L C Z x d W 9 0 O 1 N l Y 3 R p b 2 4 x L 1 Z l b n V l c y 9 B d X R v U m V t b 3 Z l Z E N v b H V t b n M x L n t W Z W 5 1 Z U F i Y n J l d i w y f S Z x d W 9 0 O y w m c X V v d D t T Z W N 0 a W 9 u M S 9 W Z W 5 1 Z X M v Q X V 0 b 1 J l b W 9 2 Z W R D b 2 x 1 b W 5 z M S 5 7 V G F z V G l t Z U 9 m Z n N l d E h y c y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W Z W 5 1 Z X M v Q X V 0 b 1 J l b W 9 2 Z W R D b 2 x 1 b W 5 z M S 5 7 V m V u d W V J R C w w f S Z x d W 9 0 O y w m c X V v d D t T Z W N 0 a W 9 u M S 9 W Z W 5 1 Z X M v Q X V 0 b 1 J l b W 9 2 Z W R D b 2 x 1 b W 5 z M S 5 7 V m V u d W V O Y W 1 l L D F 9 J n F 1 b 3 Q 7 L C Z x d W 9 0 O 1 N l Y 3 R p b 2 4 x L 1 Z l b n V l c y 9 B d X R v U m V t b 3 Z l Z E N v b H V t b n M x L n t W Z W 5 1 Z U F i Y n J l d i w y f S Z x d W 9 0 O y w m c X V v d D t T Z W N 0 a W 9 u M S 9 W Z W 5 1 Z X M v Q X V 0 b 1 J l b W 9 2 Z W R D b 2 x 1 b W 5 z M S 5 7 V G F z V G l t Z U 9 m Z n N l d E h y c y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l w c z w v S X R l b V B h d G g + P C 9 J d G V t T G 9 j Y X R p b 2 4 + P F N 0 Y W J s Z U V u d H J p Z X M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D F i N W M 5 M W Y t O D l k N i 0 0 Z D E x L W F m Z W M t O D Q 5 Y z Q 5 M j V j Y z M 2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G a W x s T 2 J q Z W N 0 V H l w Z S I g V m F s d W U 9 I n N D b 2 5 u Z W N 0 a W 9 u T 2 5 s e S I g L z 4 8 R W 5 0 c n k g V H l w Z T 0 i U m V z d W x 0 V H l w Z S I g V m F s d W U 9 I n N U Y W J s Z S I g L z 4 8 R W 5 0 c n k g V H l w Z T 0 i R m l s b E x h c 3 R V c G R h d G V k I i B W Y W x 1 Z T 0 i Z D I w M j Q t M D M t M T J U M T E 6 M j Q 6 M D I u M j k 3 M T A 4 O V o i I C 8 + P E V u d H J 5 I F R 5 c G U 9 I k Z p b G x D b 2 x 1 b W 5 U e X B l c y I g V m F s d W U 9 I n N B Z 0 l D Q W d j Q k R B S U N B Z 0 l D Q W d J S E F n d 0 J C Z 1 l H Q m d Z R 0 F n W U c i I C 8 + P E V u d H J 5 I F R 5 c G U 9 I k Z p b G x D b 2 x 1 b W 5 O Y W 1 l c y I g V m F s d W U 9 I n N b J n F 1 b 3 Q 7 V G l w S U Q m c X V v d D s s J n F 1 b 3 Q 7 V G l w c G V y S U Q m c X V v d D s s J n F 1 b 3 Q 7 T W F 0 Y 2 h J R C Z x d W 9 0 O y w m c X V v d D t U a X B w Z W R U Z W F t S U Q m c X V v d D s s J n F 1 b 3 Q 7 R G F 0 Z V R p b W V F b n R l c m V k J n F 1 b 3 Q 7 L C Z x d W 9 0 O 0 l z T G F k Z G V y V G l w J n F 1 b 3 Q 7 L C Z x d W 9 0 O 1 R p c E Z h Y 3 R v c i Z x d W 9 0 O y w m c X V v d D t N Y X R j a G V z Q W x s W W V h c n M u T W F 0 Y 2 h J R C Z x d W 9 0 O y w m c X V v d D t N Y X R j a G V z Q W x s W W V h c n M u V G V h b T F J R C Z x d W 9 0 O y w m c X V v d D t N Y X R j a G V z Q W x s W W V h c n M u V G V h b T J J R C Z x d W 9 0 O y w m c X V v d D t N Y X R j a G V z Q W x s W W V h c n M u V G V h b T F H b 2 F s c y Z x d W 9 0 O y w m c X V v d D t N Y X R j a G V z Q W x s W W V h c n M u V G V h b T F C Z W h p b m R z J n F 1 b 3 Q 7 L C Z x d W 9 0 O 0 1 h d G N o Z X N B b G x Z Z W F y c y 5 U Z W F t M k d v Y W x z J n F 1 b 3 Q 7 L C Z x d W 9 0 O 0 1 h d G N o Z X N B b G x Z Z W F y c y 5 U Z W F t M k J l a G l u Z H M m c X V v d D s s J n F 1 b 3 Q 7 T W F 0 Y 2 h l c 0 F s b F l l Y X J z L l N 0 Y X J 0 V G l t Z S Z x d W 9 0 O y w m c X V v d D t N Y X R j a G V z Q W x s W W V h c n M u U m 9 1 b m R O d W 0 m c X V v d D s s J n F 1 b 3 Q 7 T W F 0 Y 2 h l c 0 F s b F l l Y X J z L l F 1 Y X J 0 Z X I m c X V v d D s s J n F 1 b 3 Q 7 T W F 0 Y 2 h l c 0 F s b F l l Y X J z L k l z R 2 F t Z T E m c X V v d D s s J n F 1 b 3 Q 7 T W F 0 Y 2 h l c 0 F s b F l l Y X J z L k 1 h d G N o W W V h c i Z x d W 9 0 O y w m c X V v d D t U a X B w Z X J z L k Z p c n N 0 T m F t Z S Z x d W 9 0 O y w m c X V v d D t U a X B w Z X J z L l N 1 c m 5 h b W U m c X V v d D s s J n F 1 b 3 Q 7 V G l w c G V y c y 5 D b 2 1 w Y W 5 5 J n F 1 b 3 Q 7 L C Z x d W 9 0 O 1 R p c H B l c n M u R 2 V u Z G V y J n F 1 b 3 Q 7 L C Z x d W 9 0 O 1 R p c H B l c n M u U m V n a W 9 u J n F 1 b 3 Q 7 L C Z x d W 9 0 O 1 R p c H B l c n M u V G V h b U Z v b G x v d 2 V k J n F 1 b 3 Q 7 L C Z x d W 9 0 O 1 R p c H B l Z F R l Y W 1 O Y W 1 l J n F 1 b 3 Q 7 L C Z x d W 9 0 O 1 R p c H B l Z F R l Y W 1 B Y m J y Z X Y m c X V v d D t d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3 N D g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p c H M v Q X V 0 b 1 J l b W 9 2 Z W R D b 2 x 1 b W 5 z M S 5 7 V G l w S U Q s M H 0 m c X V v d D s s J n F 1 b 3 Q 7 U 2 V j d G l v b j E v V G l w c y 9 B d X R v U m V t b 3 Z l Z E N v b H V t b n M x L n t U a X B w Z X J J R C w x f S Z x d W 9 0 O y w m c X V v d D t T Z W N 0 a W 9 u M S 9 U a X B z L 0 F 1 d G 9 S Z W 1 v d m V k Q 2 9 s d W 1 u c z E u e 0 1 h d G N o S U Q s M n 0 m c X V v d D s s J n F 1 b 3 Q 7 U 2 V j d G l v b j E v V G l w c y 9 B d X R v U m V t b 3 Z l Z E N v b H V t b n M x L n t U a X B w Z W R U Z W F t S U Q s M 3 0 m c X V v d D s s J n F 1 b 3 Q 7 U 2 V j d G l v b j E v V G l w c y 9 B d X R v U m V t b 3 Z l Z E N v b H V t b n M x L n t E Y X R l V G l t Z U V u d G V y Z W Q s N H 0 m c X V v d D s s J n F 1 b 3 Q 7 U 2 V j d G l v b j E v V G l w c y 9 B d X R v U m V t b 3 Z l Z E N v b H V t b n M x L n t J c 0 x h Z G R l c l R p c C w 1 f S Z x d W 9 0 O y w m c X V v d D t T Z W N 0 a W 9 u M S 9 U a X B z L 0 F 1 d G 9 S Z W 1 v d m V k Q 2 9 s d W 1 u c z E u e 1 R p c E Z h Y 3 R v c i w 2 f S Z x d W 9 0 O y w m c X V v d D t T Z W N 0 a W 9 u M S 9 U a X B z L 0 F 1 d G 9 S Z W 1 v d m V k Q 2 9 s d W 1 u c z E u e 0 1 h d G N o Z X N B b G x Z Z W F y c y 5 N Y X R j a E l E L D d 9 J n F 1 b 3 Q 7 L C Z x d W 9 0 O 1 N l Y 3 R p b 2 4 x L 1 R p c H M v Q X V 0 b 1 J l b W 9 2 Z W R D b 2 x 1 b W 5 z M S 5 7 T W F 0 Y 2 h l c 0 F s b F l l Y X J z L l R l Y W 0 x S U Q s O H 0 m c X V v d D s s J n F 1 b 3 Q 7 U 2 V j d G l v b j E v V G l w c y 9 B d X R v U m V t b 3 Z l Z E N v b H V t b n M x L n t N Y X R j a G V z Q W x s W W V h c n M u V G V h b T J J R C w 5 f S Z x d W 9 0 O y w m c X V v d D t T Z W N 0 a W 9 u M S 9 U a X B z L 0 F 1 d G 9 S Z W 1 v d m V k Q 2 9 s d W 1 u c z E u e 0 1 h d G N o Z X N B b G x Z Z W F y c y 5 U Z W F t M U d v Y W x z L D E w f S Z x d W 9 0 O y w m c X V v d D t T Z W N 0 a W 9 u M S 9 U a X B z L 0 F 1 d G 9 S Z W 1 v d m V k Q 2 9 s d W 1 u c z E u e 0 1 h d G N o Z X N B b G x Z Z W F y c y 5 U Z W F t M U J l a G l u Z H M s M T F 9 J n F 1 b 3 Q 7 L C Z x d W 9 0 O 1 N l Y 3 R p b 2 4 x L 1 R p c H M v Q X V 0 b 1 J l b W 9 2 Z W R D b 2 x 1 b W 5 z M S 5 7 T W F 0 Y 2 h l c 0 F s b F l l Y X J z L l R l Y W 0 y R 2 9 h b H M s M T J 9 J n F 1 b 3 Q 7 L C Z x d W 9 0 O 1 N l Y 3 R p b 2 4 x L 1 R p c H M v Q X V 0 b 1 J l b W 9 2 Z W R D b 2 x 1 b W 5 z M S 5 7 T W F 0 Y 2 h l c 0 F s b F l l Y X J z L l R l Y W 0 y Q m V o a W 5 k c y w x M 3 0 m c X V v d D s s J n F 1 b 3 Q 7 U 2 V j d G l v b j E v V G l w c y 9 B d X R v U m V t b 3 Z l Z E N v b H V t b n M x L n t N Y X R j a G V z Q W x s W W V h c n M u U 3 R h c n R U a W 1 l L D E 0 f S Z x d W 9 0 O y w m c X V v d D t T Z W N 0 a W 9 u M S 9 U a X B z L 0 F 1 d G 9 S Z W 1 v d m V k Q 2 9 s d W 1 u c z E u e 0 1 h d G N o Z X N B b G x Z Z W F y c y 5 S b 3 V u Z E 5 1 b S w x N X 0 m c X V v d D s s J n F 1 b 3 Q 7 U 2 V j d G l v b j E v V G l w c y 9 B d X R v U m V t b 3 Z l Z E N v b H V t b n M x L n t N Y X R j a G V z Q W x s W W V h c n M u U X V h c n R l c i w x N n 0 m c X V v d D s s J n F 1 b 3 Q 7 U 2 V j d G l v b j E v V G l w c y 9 B d X R v U m V t b 3 Z l Z E N v b H V t b n M x L n t N Y X R j a G V z Q W x s W W V h c n M u S X N H Y W 1 l M S w x N 3 0 m c X V v d D s s J n F 1 b 3 Q 7 U 2 V j d G l v b j E v V G l w c y 9 B d X R v U m V t b 3 Z l Z E N v b H V t b n M x L n t N Y X R j a G V z Q W x s W W V h c n M u T W F 0 Y 2 h Z Z W F y L D E 4 f S Z x d W 9 0 O y w m c X V v d D t T Z W N 0 a W 9 u M S 9 U a X B z L 0 F 1 d G 9 S Z W 1 v d m V k Q 2 9 s d W 1 u c z E u e 1 R p c H B l c n M u R m l y c 3 R O Y W 1 l L D E 5 f S Z x d W 9 0 O y w m c X V v d D t T Z W N 0 a W 9 u M S 9 U a X B z L 0 F 1 d G 9 S Z W 1 v d m V k Q 2 9 s d W 1 u c z E u e 1 R p c H B l c n M u U 3 V y b m F t Z S w y M H 0 m c X V v d D s s J n F 1 b 3 Q 7 U 2 V j d G l v b j E v V G l w c y 9 B d X R v U m V t b 3 Z l Z E N v b H V t b n M x L n t U a X B w Z X J z L k N v b X B h b n k s M j F 9 J n F 1 b 3 Q 7 L C Z x d W 9 0 O 1 N l Y 3 R p b 2 4 x L 1 R p c H M v Q X V 0 b 1 J l b W 9 2 Z W R D b 2 x 1 b W 5 z M S 5 7 V G l w c G V y c y 5 H Z W 5 k Z X I s M j J 9 J n F 1 b 3 Q 7 L C Z x d W 9 0 O 1 N l Y 3 R p b 2 4 x L 1 R p c H M v Q X V 0 b 1 J l b W 9 2 Z W R D b 2 x 1 b W 5 z M S 5 7 V G l w c G V y c y 5 S Z W d p b 2 4 s M j N 9 J n F 1 b 3 Q 7 L C Z x d W 9 0 O 1 N l Y 3 R p b 2 4 x L 1 R p c H M v Q X V 0 b 1 J l b W 9 2 Z W R D b 2 x 1 b W 5 z M S 5 7 V G l w c G V y c y 5 U Z W F t R m 9 s b G 9 3 Z W Q s M j R 9 J n F 1 b 3 Q 7 L C Z x d W 9 0 O 1 N l Y 3 R p b 2 4 x L 1 R p c H M v Q X V 0 b 1 J l b W 9 2 Z W R D b 2 x 1 b W 5 z M S 5 7 V G l w c G V k V G V h b U 5 h b W U s M j V 9 J n F 1 b 3 Q 7 L C Z x d W 9 0 O 1 N l Y 3 R p b 2 4 x L 1 R p c H M v Q X V 0 b 1 J l b W 9 2 Z W R D b 2 x 1 b W 5 z M S 5 7 V G l w c G V k V G V h b U F i Y n J l d i w y N n 0 m c X V v d D t d L C Z x d W 9 0 O 0 N v b H V t b k N v d W 5 0 J n F 1 b 3 Q 7 O j I 3 L C Z x d W 9 0 O 0 t l e U N v b H V t b k 5 h b W V z J n F 1 b 3 Q 7 O l t d L C Z x d W 9 0 O 0 N v b H V t b k l k Z W 5 0 a X R p Z X M m c X V v d D s 6 W y Z x d W 9 0 O 1 N l Y 3 R p b 2 4 x L 1 R p c H M v Q X V 0 b 1 J l b W 9 2 Z W R D b 2 x 1 b W 5 z M S 5 7 V G l w S U Q s M H 0 m c X V v d D s s J n F 1 b 3 Q 7 U 2 V j d G l v b j E v V G l w c y 9 B d X R v U m V t b 3 Z l Z E N v b H V t b n M x L n t U a X B w Z X J J R C w x f S Z x d W 9 0 O y w m c X V v d D t T Z W N 0 a W 9 u M S 9 U a X B z L 0 F 1 d G 9 S Z W 1 v d m V k Q 2 9 s d W 1 u c z E u e 0 1 h d G N o S U Q s M n 0 m c X V v d D s s J n F 1 b 3 Q 7 U 2 V j d G l v b j E v V G l w c y 9 B d X R v U m V t b 3 Z l Z E N v b H V t b n M x L n t U a X B w Z W R U Z W F t S U Q s M 3 0 m c X V v d D s s J n F 1 b 3 Q 7 U 2 V j d G l v b j E v V G l w c y 9 B d X R v U m V t b 3 Z l Z E N v b H V t b n M x L n t E Y X R l V G l t Z U V u d G V y Z W Q s N H 0 m c X V v d D s s J n F 1 b 3 Q 7 U 2 V j d G l v b j E v V G l w c y 9 B d X R v U m V t b 3 Z l Z E N v b H V t b n M x L n t J c 0 x h Z G R l c l R p c C w 1 f S Z x d W 9 0 O y w m c X V v d D t T Z W N 0 a W 9 u M S 9 U a X B z L 0 F 1 d G 9 S Z W 1 v d m V k Q 2 9 s d W 1 u c z E u e 1 R p c E Z h Y 3 R v c i w 2 f S Z x d W 9 0 O y w m c X V v d D t T Z W N 0 a W 9 u M S 9 U a X B z L 0 F 1 d G 9 S Z W 1 v d m V k Q 2 9 s d W 1 u c z E u e 0 1 h d G N o Z X N B b G x Z Z W F y c y 5 N Y X R j a E l E L D d 9 J n F 1 b 3 Q 7 L C Z x d W 9 0 O 1 N l Y 3 R p b 2 4 x L 1 R p c H M v Q X V 0 b 1 J l b W 9 2 Z W R D b 2 x 1 b W 5 z M S 5 7 T W F 0 Y 2 h l c 0 F s b F l l Y X J z L l R l Y W 0 x S U Q s O H 0 m c X V v d D s s J n F 1 b 3 Q 7 U 2 V j d G l v b j E v V G l w c y 9 B d X R v U m V t b 3 Z l Z E N v b H V t b n M x L n t N Y X R j a G V z Q W x s W W V h c n M u V G V h b T J J R C w 5 f S Z x d W 9 0 O y w m c X V v d D t T Z W N 0 a W 9 u M S 9 U a X B z L 0 F 1 d G 9 S Z W 1 v d m V k Q 2 9 s d W 1 u c z E u e 0 1 h d G N o Z X N B b G x Z Z W F y c y 5 U Z W F t M U d v Y W x z L D E w f S Z x d W 9 0 O y w m c X V v d D t T Z W N 0 a W 9 u M S 9 U a X B z L 0 F 1 d G 9 S Z W 1 v d m V k Q 2 9 s d W 1 u c z E u e 0 1 h d G N o Z X N B b G x Z Z W F y c y 5 U Z W F t M U J l a G l u Z H M s M T F 9 J n F 1 b 3 Q 7 L C Z x d W 9 0 O 1 N l Y 3 R p b 2 4 x L 1 R p c H M v Q X V 0 b 1 J l b W 9 2 Z W R D b 2 x 1 b W 5 z M S 5 7 T W F 0 Y 2 h l c 0 F s b F l l Y X J z L l R l Y W 0 y R 2 9 h b H M s M T J 9 J n F 1 b 3 Q 7 L C Z x d W 9 0 O 1 N l Y 3 R p b 2 4 x L 1 R p c H M v Q X V 0 b 1 J l b W 9 2 Z W R D b 2 x 1 b W 5 z M S 5 7 T W F 0 Y 2 h l c 0 F s b F l l Y X J z L l R l Y W 0 y Q m V o a W 5 k c y w x M 3 0 m c X V v d D s s J n F 1 b 3 Q 7 U 2 V j d G l v b j E v V G l w c y 9 B d X R v U m V t b 3 Z l Z E N v b H V t b n M x L n t N Y X R j a G V z Q W x s W W V h c n M u U 3 R h c n R U a W 1 l L D E 0 f S Z x d W 9 0 O y w m c X V v d D t T Z W N 0 a W 9 u M S 9 U a X B z L 0 F 1 d G 9 S Z W 1 v d m V k Q 2 9 s d W 1 u c z E u e 0 1 h d G N o Z X N B b G x Z Z W F y c y 5 S b 3 V u Z E 5 1 b S w x N X 0 m c X V v d D s s J n F 1 b 3 Q 7 U 2 V j d G l v b j E v V G l w c y 9 B d X R v U m V t b 3 Z l Z E N v b H V t b n M x L n t N Y X R j a G V z Q W x s W W V h c n M u U X V h c n R l c i w x N n 0 m c X V v d D s s J n F 1 b 3 Q 7 U 2 V j d G l v b j E v V G l w c y 9 B d X R v U m V t b 3 Z l Z E N v b H V t b n M x L n t N Y X R j a G V z Q W x s W W V h c n M u S X N H Y W 1 l M S w x N 3 0 m c X V v d D s s J n F 1 b 3 Q 7 U 2 V j d G l v b j E v V G l w c y 9 B d X R v U m V t b 3 Z l Z E N v b H V t b n M x L n t N Y X R j a G V z Q W x s W W V h c n M u T W F 0 Y 2 h Z Z W F y L D E 4 f S Z x d W 9 0 O y w m c X V v d D t T Z W N 0 a W 9 u M S 9 U a X B z L 0 F 1 d G 9 S Z W 1 v d m V k Q 2 9 s d W 1 u c z E u e 1 R p c H B l c n M u R m l y c 3 R O Y W 1 l L D E 5 f S Z x d W 9 0 O y w m c X V v d D t T Z W N 0 a W 9 u M S 9 U a X B z L 0 F 1 d G 9 S Z W 1 v d m V k Q 2 9 s d W 1 u c z E u e 1 R p c H B l c n M u U 3 V y b m F t Z S w y M H 0 m c X V v d D s s J n F 1 b 3 Q 7 U 2 V j d G l v b j E v V G l w c y 9 B d X R v U m V t b 3 Z l Z E N v b H V t b n M x L n t U a X B w Z X J z L k N v b X B h b n k s M j F 9 J n F 1 b 3 Q 7 L C Z x d W 9 0 O 1 N l Y 3 R p b 2 4 x L 1 R p c H M v Q X V 0 b 1 J l b W 9 2 Z W R D b 2 x 1 b W 5 z M S 5 7 V G l w c G V y c y 5 H Z W 5 k Z X I s M j J 9 J n F 1 b 3 Q 7 L C Z x d W 9 0 O 1 N l Y 3 R p b 2 4 x L 1 R p c H M v Q X V 0 b 1 J l b W 9 2 Z W R D b 2 x 1 b W 5 z M S 5 7 V G l w c G V y c y 5 S Z W d p b 2 4 s M j N 9 J n F 1 b 3 Q 7 L C Z x d W 9 0 O 1 N l Y 3 R p b 2 4 x L 1 R p c H M v Q X V 0 b 1 J l b W 9 2 Z W R D b 2 x 1 b W 5 z M S 5 7 V G l w c G V y c y 5 U Z W F t R m 9 s b G 9 3 Z W Q s M j R 9 J n F 1 b 3 Q 7 L C Z x d W 9 0 O 1 N l Y 3 R p b 2 4 x L 1 R p c H M v Q X V 0 b 1 J l b W 9 2 Z W R D b 2 x 1 b W 5 z M S 5 7 V G l w c G V k V G V h b U 5 h b W U s M j V 9 J n F 1 b 3 Q 7 L C Z x d W 9 0 O 1 N l Y 3 R p b 2 4 x L 1 R p c H M v Q X V 0 b 1 J l b W 9 2 Z W R D b 2 x 1 b W 5 z M S 5 7 V G l w c G V k V G V h b U F i Y n J l d i w y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z c E 5 l d F V z Z X J z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Y y M z d m Y j Y 0 L T h h N m M t N D g w M S 1 i Y m I y L W E 5 N m U 5 N T E 1 O G R k O C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M Y X N 0 V X B k Y X R l Z C I g V m F s d W U 9 I m Q y M D I 0 L T A z L T E y V D E x O j I 0 O j A y L j Y w N z A z M j d a I i A v P j x F b n R y e S B U e X B l P S J G a W x s Q 2 9 s d W 1 u V H l w Z X M i I F Z h b H V l P S J z Q m d Z R 0 J n W U J C Z 1 l H Q m d F Q k N B R U N C Z 1 l H Q m d J P S I g L z 4 8 R W 5 0 c n k g V H l w Z T 0 i R m l s b E N v b H V t b k 5 h b W V z I i B W Y W x 1 Z T 0 i c 1 s m c X V v d D t J Z C Z x d W 9 0 O y w m c X V v d D t V c 2 V y T m F t Z S Z x d W 9 0 O y w m c X V v d D t O b 3 J t Y W x p e m V k V X N l c k 5 h b W U m c X V v d D s s J n F 1 b 3 Q 7 R W 1 h a W w m c X V v d D s s J n F 1 b 3 Q 7 T m 9 y b W F s a X p l Z E V t Y W l s J n F 1 b 3 Q 7 L C Z x d W 9 0 O 0 V t Y W l s Q 2 9 u Z m l y b W V k J n F 1 b 3 Q 7 L C Z x d W 9 0 O 1 B h c 3 N 3 b 3 J k S G F z a C Z x d W 9 0 O y w m c X V v d D t T Z W N 1 c m l 0 e V N 0 Y W 1 w J n F 1 b 3 Q 7 L C Z x d W 9 0 O 0 N v b m N 1 c n J l b m N 5 U 3 R h b X A m c X V v d D s s J n F 1 b 3 Q 7 U G h v b m V O d W 1 i Z X I m c X V v d D s s J n F 1 b 3 Q 7 U G h v b m V O d W 1 i Z X J D b 2 5 m a X J t Z W Q m c X V v d D s s J n F 1 b 3 Q 7 V H d v R m F j d G 9 y R W 5 h Y m x l Z C Z x d W 9 0 O y w m c X V v d D t M b 2 N r b 3 V 0 R W 5 k J n F 1 b 3 Q 7 L C Z x d W 9 0 O 0 x v Y 2 t v d X R F b m F i b G V k J n F 1 b 3 Q 7 L C Z x d W 9 0 O 0 F j Y 2 V z c 0 Z h a W x l Z E N v d W 5 0 J n F 1 b 3 Q 7 L C Z x d W 9 0 O 0 Z p c n N 0 T m F t Z S Z x d W 9 0 O y w m c X V v d D t M Y X N 0 T m F t Z S Z x d W 9 0 O y w m c X V v d D t H Z W 5 k Z X I m c X V v d D s s J n F 1 b 3 Q 7 U m V n a W 9 u J n F 1 b 3 Q 7 L C Z x d W 9 0 O 1 R l Y W 1 T d X B w b 3 J 0 Z W R f S U Q m c X V v d D t d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z M T E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z c E 5 l d F V z Z X J z L 0 F 1 d G 9 S Z W 1 v d m V k Q 2 9 s d W 1 u c z E u e 0 l k L D B 9 J n F 1 b 3 Q 7 L C Z x d W 9 0 O 1 N l Y 3 R p b 2 4 x L 0 F z c E 5 l d F V z Z X J z L 0 F 1 d G 9 S Z W 1 v d m V k Q 2 9 s d W 1 u c z E u e 1 V z Z X J O Y W 1 l L D F 9 J n F 1 b 3 Q 7 L C Z x d W 9 0 O 1 N l Y 3 R p b 2 4 x L 0 F z c E 5 l d F V z Z X J z L 0 F 1 d G 9 S Z W 1 v d m V k Q 2 9 s d W 1 u c z E u e 0 5 v c m 1 h b G l 6 Z W R V c 2 V y T m F t Z S w y f S Z x d W 9 0 O y w m c X V v d D t T Z W N 0 a W 9 u M S 9 B c 3 B O Z X R V c 2 V y c y 9 B d X R v U m V t b 3 Z l Z E N v b H V t b n M x L n t F b W F p b C w z f S Z x d W 9 0 O y w m c X V v d D t T Z W N 0 a W 9 u M S 9 B c 3 B O Z X R V c 2 V y c y 9 B d X R v U m V t b 3 Z l Z E N v b H V t b n M x L n t O b 3 J t Y W x p e m V k R W 1 h a W w s N H 0 m c X V v d D s s J n F 1 b 3 Q 7 U 2 V j d G l v b j E v Q X N w T m V 0 V X N l c n M v Q X V 0 b 1 J l b W 9 2 Z W R D b 2 x 1 b W 5 z M S 5 7 R W 1 h a W x D b 2 5 m a X J t Z W Q s N X 0 m c X V v d D s s J n F 1 b 3 Q 7 U 2 V j d G l v b j E v Q X N w T m V 0 V X N l c n M v Q X V 0 b 1 J l b W 9 2 Z W R D b 2 x 1 b W 5 z M S 5 7 U G F z c 3 d v c m R I Y X N o L D Z 9 J n F 1 b 3 Q 7 L C Z x d W 9 0 O 1 N l Y 3 R p b 2 4 x L 0 F z c E 5 l d F V z Z X J z L 0 F 1 d G 9 S Z W 1 v d m V k Q 2 9 s d W 1 u c z E u e 1 N l Y 3 V y a X R 5 U 3 R h b X A s N 3 0 m c X V v d D s s J n F 1 b 3 Q 7 U 2 V j d G l v b j E v Q X N w T m V 0 V X N l c n M v Q X V 0 b 1 J l b W 9 2 Z W R D b 2 x 1 b W 5 z M S 5 7 Q 2 9 u Y 3 V y c m V u Y 3 l T d G F t c C w 4 f S Z x d W 9 0 O y w m c X V v d D t T Z W N 0 a W 9 u M S 9 B c 3 B O Z X R V c 2 V y c y 9 B d X R v U m V t b 3 Z l Z E N v b H V t b n M x L n t Q a G 9 u Z U 5 1 b W J l c i w 5 f S Z x d W 9 0 O y w m c X V v d D t T Z W N 0 a W 9 u M S 9 B c 3 B O Z X R V c 2 V y c y 9 B d X R v U m V t b 3 Z l Z E N v b H V t b n M x L n t Q a G 9 u Z U 5 1 b W J l c k N v b m Z p c m 1 l Z C w x M H 0 m c X V v d D s s J n F 1 b 3 Q 7 U 2 V j d G l v b j E v Q X N w T m V 0 V X N l c n M v Q X V 0 b 1 J l b W 9 2 Z W R D b 2 x 1 b W 5 z M S 5 7 V H d v R m F j d G 9 y R W 5 h Y m x l Z C w x M X 0 m c X V v d D s s J n F 1 b 3 Q 7 U 2 V j d G l v b j E v Q X N w T m V 0 V X N l c n M v Q X V 0 b 1 J l b W 9 2 Z W R D b 2 x 1 b W 5 z M S 5 7 T G 9 j a 2 9 1 d E V u Z C w x M n 0 m c X V v d D s s J n F 1 b 3 Q 7 U 2 V j d G l v b j E v Q X N w T m V 0 V X N l c n M v Q X V 0 b 1 J l b W 9 2 Z W R D b 2 x 1 b W 5 z M S 5 7 T G 9 j a 2 9 1 d E V u Y W J s Z W Q s M T N 9 J n F 1 b 3 Q 7 L C Z x d W 9 0 O 1 N l Y 3 R p b 2 4 x L 0 F z c E 5 l d F V z Z X J z L 0 F 1 d G 9 S Z W 1 v d m V k Q 2 9 s d W 1 u c z E u e 0 F j Y 2 V z c 0 Z h a W x l Z E N v d W 5 0 L D E 0 f S Z x d W 9 0 O y w m c X V v d D t T Z W N 0 a W 9 u M S 9 B c 3 B O Z X R V c 2 V y c y 9 B d X R v U m V t b 3 Z l Z E N v b H V t b n M x L n t G a X J z d E 5 h b W U s M T V 9 J n F 1 b 3 Q 7 L C Z x d W 9 0 O 1 N l Y 3 R p b 2 4 x L 0 F z c E 5 l d F V z Z X J z L 0 F 1 d G 9 S Z W 1 v d m V k Q 2 9 s d W 1 u c z E u e 0 x h c 3 R O Y W 1 l L D E 2 f S Z x d W 9 0 O y w m c X V v d D t T Z W N 0 a W 9 u M S 9 B c 3 B O Z X R V c 2 V y c y 9 B d X R v U m V t b 3 Z l Z E N v b H V t b n M x L n t H Z W 5 k Z X I s M T d 9 J n F 1 b 3 Q 7 L C Z x d W 9 0 O 1 N l Y 3 R p b 2 4 x L 0 F z c E 5 l d F V z Z X J z L 0 F 1 d G 9 S Z W 1 v d m V k Q 2 9 s d W 1 u c z E u e 1 J l Z 2 l v b i w x O H 0 m c X V v d D s s J n F 1 b 3 Q 7 U 2 V j d G l v b j E v Q X N w T m V 0 V X N l c n M v Q X V 0 b 1 J l b W 9 2 Z W R D b 2 x 1 b W 5 z M S 5 7 V G V h b V N 1 c H B v c n R l Z F 9 J R C w x O X 0 m c X V v d D t d L C Z x d W 9 0 O 0 N v b H V t b k N v d W 5 0 J n F 1 b 3 Q 7 O j I w L C Z x d W 9 0 O 0 t l e U N v b H V t b k 5 h b W V z J n F 1 b 3 Q 7 O l t d L C Z x d W 9 0 O 0 N v b H V t b k l k Z W 5 0 a X R p Z X M m c X V v d D s 6 W y Z x d W 9 0 O 1 N l Y 3 R p b 2 4 x L 0 F z c E 5 l d F V z Z X J z L 0 F 1 d G 9 S Z W 1 v d m V k Q 2 9 s d W 1 u c z E u e 0 l k L D B 9 J n F 1 b 3 Q 7 L C Z x d W 9 0 O 1 N l Y 3 R p b 2 4 x L 0 F z c E 5 l d F V z Z X J z L 0 F 1 d G 9 S Z W 1 v d m V k Q 2 9 s d W 1 u c z E u e 1 V z Z X J O Y W 1 l L D F 9 J n F 1 b 3 Q 7 L C Z x d W 9 0 O 1 N l Y 3 R p b 2 4 x L 0 F z c E 5 l d F V z Z X J z L 0 F 1 d G 9 S Z W 1 v d m V k Q 2 9 s d W 1 u c z E u e 0 5 v c m 1 h b G l 6 Z W R V c 2 V y T m F t Z S w y f S Z x d W 9 0 O y w m c X V v d D t T Z W N 0 a W 9 u M S 9 B c 3 B O Z X R V c 2 V y c y 9 B d X R v U m V t b 3 Z l Z E N v b H V t b n M x L n t F b W F p b C w z f S Z x d W 9 0 O y w m c X V v d D t T Z W N 0 a W 9 u M S 9 B c 3 B O Z X R V c 2 V y c y 9 B d X R v U m V t b 3 Z l Z E N v b H V t b n M x L n t O b 3 J t Y W x p e m V k R W 1 h a W w s N H 0 m c X V v d D s s J n F 1 b 3 Q 7 U 2 V j d G l v b j E v Q X N w T m V 0 V X N l c n M v Q X V 0 b 1 J l b W 9 2 Z W R D b 2 x 1 b W 5 z M S 5 7 R W 1 h a W x D b 2 5 m a X J t Z W Q s N X 0 m c X V v d D s s J n F 1 b 3 Q 7 U 2 V j d G l v b j E v Q X N w T m V 0 V X N l c n M v Q X V 0 b 1 J l b W 9 2 Z W R D b 2 x 1 b W 5 z M S 5 7 U G F z c 3 d v c m R I Y X N o L D Z 9 J n F 1 b 3 Q 7 L C Z x d W 9 0 O 1 N l Y 3 R p b 2 4 x L 0 F z c E 5 l d F V z Z X J z L 0 F 1 d G 9 S Z W 1 v d m V k Q 2 9 s d W 1 u c z E u e 1 N l Y 3 V y a X R 5 U 3 R h b X A s N 3 0 m c X V v d D s s J n F 1 b 3 Q 7 U 2 V j d G l v b j E v Q X N w T m V 0 V X N l c n M v Q X V 0 b 1 J l b W 9 2 Z W R D b 2 x 1 b W 5 z M S 5 7 Q 2 9 u Y 3 V y c m V u Y 3 l T d G F t c C w 4 f S Z x d W 9 0 O y w m c X V v d D t T Z W N 0 a W 9 u M S 9 B c 3 B O Z X R V c 2 V y c y 9 B d X R v U m V t b 3 Z l Z E N v b H V t b n M x L n t Q a G 9 u Z U 5 1 b W J l c i w 5 f S Z x d W 9 0 O y w m c X V v d D t T Z W N 0 a W 9 u M S 9 B c 3 B O Z X R V c 2 V y c y 9 B d X R v U m V t b 3 Z l Z E N v b H V t b n M x L n t Q a G 9 u Z U 5 1 b W J l c k N v b m Z p c m 1 l Z C w x M H 0 m c X V v d D s s J n F 1 b 3 Q 7 U 2 V j d G l v b j E v Q X N w T m V 0 V X N l c n M v Q X V 0 b 1 J l b W 9 2 Z W R D b 2 x 1 b W 5 z M S 5 7 V H d v R m F j d G 9 y R W 5 h Y m x l Z C w x M X 0 m c X V v d D s s J n F 1 b 3 Q 7 U 2 V j d G l v b j E v Q X N w T m V 0 V X N l c n M v Q X V 0 b 1 J l b W 9 2 Z W R D b 2 x 1 b W 5 z M S 5 7 T G 9 j a 2 9 1 d E V u Z C w x M n 0 m c X V v d D s s J n F 1 b 3 Q 7 U 2 V j d G l v b j E v Q X N w T m V 0 V X N l c n M v Q X V 0 b 1 J l b W 9 2 Z W R D b 2 x 1 b W 5 z M S 5 7 T G 9 j a 2 9 1 d E V u Y W J s Z W Q s M T N 9 J n F 1 b 3 Q 7 L C Z x d W 9 0 O 1 N l Y 3 R p b 2 4 x L 0 F z c E 5 l d F V z Z X J z L 0 F 1 d G 9 S Z W 1 v d m V k Q 2 9 s d W 1 u c z E u e 0 F j Y 2 V z c 0 Z h a W x l Z E N v d W 5 0 L D E 0 f S Z x d W 9 0 O y w m c X V v d D t T Z W N 0 a W 9 u M S 9 B c 3 B O Z X R V c 2 V y c y 9 B d X R v U m V t b 3 Z l Z E N v b H V t b n M x L n t G a X J z d E 5 h b W U s M T V 9 J n F 1 b 3 Q 7 L C Z x d W 9 0 O 1 N l Y 3 R p b 2 4 x L 0 F z c E 5 l d F V z Z X J z L 0 F 1 d G 9 S Z W 1 v d m V k Q 2 9 s d W 1 u c z E u e 0 x h c 3 R O Y W 1 l L D E 2 f S Z x d W 9 0 O y w m c X V v d D t T Z W N 0 a W 9 u M S 9 B c 3 B O Z X R V c 2 V y c y 9 B d X R v U m V t b 3 Z l Z E N v b H V t b n M x L n t H Z W 5 k Z X I s M T d 9 J n F 1 b 3 Q 7 L C Z x d W 9 0 O 1 N l Y 3 R p b 2 4 x L 0 F z c E 5 l d F V z Z X J z L 0 F 1 d G 9 S Z W 1 v d m V k Q 2 9 s d W 1 u c z E u e 1 J l Z 2 l v b i w x O H 0 m c X V v d D s s J n F 1 b 3 Q 7 U 2 V j d G l v b j E v Q X N w T m V 0 V X N l c n M v Q X V 0 b 1 J l b W 9 2 Z W R D b 2 x 1 b W 5 z M S 5 7 V G V h b V N 1 c H B v c n R l Z F 9 J R C w x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p U a X B w a W 5 n U m V z d W x 0 c 0 J 5 U X V h c n R l c j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E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5 O T M z N z I y O C 0 4 Z W M w L T Q w Z j M t O G J j O C 1 m Y T V l M m E w Z D h l Z W Y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6 V G l w c G l u Z 1 J l c 3 V s d H N C e V F 1 Y X J 0 Z X I i I C 8 + P E V u d H J 5 I F R 5 c G U 9 I k Z p b G x M Y X N 0 V X B k Y X R l Z C I g V m F s d W U 9 I m Q y M D I 0 L T A z L T E y V D E x O j I 1 O j A 1 L j U x M z E z M z F a I i A v P j x F b n R y e S B U e X B l P S J G a W x s Q 2 9 s d W 1 u V H l w Z X M i I F Z h b H V l P S J z Q W d Z R 0 R B S U N B Z z 0 9 I i A v P j x F b n R y e S B U e X B l P S J G a W x s Q 2 9 s d W 1 u T m F t Z X M i I F Z h b H V l P S J z W y Z x d W 9 0 O 1 R p c H B l c k l E J n F 1 b 3 Q 7 L C Z x d W 9 0 O 0 Z p c n N 0 T m F t Z S Z x d W 9 0 O y w m c X V v d D t T d X J u Y W 1 l J n F 1 b 3 Q 7 L C Z x d W 9 0 O 1 F 1 Y X J 0 Z X I m c X V v d D s s J n F 1 b 3 Q 7 V G l w c 0 N v c n J l Y 3 Q m c X V v d D s s J n F 1 b 3 Q 7 R 2 F t Z T F E a W Z m J n F 1 b 3 Q 7 L C Z x d W 9 0 O 0 5 1 b U 1 h d G N o Z X M m c X V v d D t d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O D c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e l R p c H B p b m d S Z X N 1 b H R z Q n l R d W F y d G V y L 0 F 1 d G 9 S Z W 1 v d m V k Q 2 9 s d W 1 u c z E u e 1 R p c H B l c k l E L D B 9 J n F 1 b 3 Q 7 L C Z x d W 9 0 O 1 N l Y 3 R p b 2 4 x L 3 p U a X B w a W 5 n U m V z d W x 0 c 0 J 5 U X V h c n R l c i 9 B d X R v U m V t b 3 Z l Z E N v b H V t b n M x L n t G a X J z d E 5 h b W U s M X 0 m c X V v d D s s J n F 1 b 3 Q 7 U 2 V j d G l v b j E v e l R p c H B p b m d S Z X N 1 b H R z Q n l R d W F y d G V y L 0 F 1 d G 9 S Z W 1 v d m V k Q 2 9 s d W 1 u c z E u e 1 N 1 c m 5 h b W U s M n 0 m c X V v d D s s J n F 1 b 3 Q 7 U 2 V j d G l v b j E v e l R p c H B p b m d S Z X N 1 b H R z Q n l R d W F y d G V y L 0 F 1 d G 9 S Z W 1 v d m V k Q 2 9 s d W 1 u c z E u e 1 F 1 Y X J 0 Z X I s M 3 0 m c X V v d D s s J n F 1 b 3 Q 7 U 2 V j d G l v b j E v e l R p c H B p b m d S Z X N 1 b H R z Q n l R d W F y d G V y L 0 F 1 d G 9 S Z W 1 v d m V k Q 2 9 s d W 1 u c z E u e 1 R p c H N D b 3 J y Z W N 0 L D R 9 J n F 1 b 3 Q 7 L C Z x d W 9 0 O 1 N l Y 3 R p b 2 4 x L 3 p U a X B w a W 5 n U m V z d W x 0 c 0 J 5 U X V h c n R l c i 9 B d X R v U m V t b 3 Z l Z E N v b H V t b n M x L n t H Y W 1 l M U R p Z m Y s N X 0 m c X V v d D s s J n F 1 b 3 Q 7 U 2 V j d G l v b j E v e l R p c H B p b m d S Z X N 1 b H R z Q n l R d W F y d G V y L 0 F 1 d G 9 S Z W 1 v d m V k Q 2 9 s d W 1 u c z E u e 0 5 1 b U 1 h d G N o Z X M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e l R p c H B p b m d S Z X N 1 b H R z Q n l R d W F y d G V y L 0 F 1 d G 9 S Z W 1 v d m V k Q 2 9 s d W 1 u c z E u e 1 R p c H B l c k l E L D B 9 J n F 1 b 3 Q 7 L C Z x d W 9 0 O 1 N l Y 3 R p b 2 4 x L 3 p U a X B w a W 5 n U m V z d W x 0 c 0 J 5 U X V h c n R l c i 9 B d X R v U m V t b 3 Z l Z E N v b H V t b n M x L n t G a X J z d E 5 h b W U s M X 0 m c X V v d D s s J n F 1 b 3 Q 7 U 2 V j d G l v b j E v e l R p c H B p b m d S Z X N 1 b H R z Q n l R d W F y d G V y L 0 F 1 d G 9 S Z W 1 v d m V k Q 2 9 s d W 1 u c z E u e 1 N 1 c m 5 h b W U s M n 0 m c X V v d D s s J n F 1 b 3 Q 7 U 2 V j d G l v b j E v e l R p c H B p b m d S Z X N 1 b H R z Q n l R d W F y d G V y L 0 F 1 d G 9 S Z W 1 v d m V k Q 2 9 s d W 1 u c z E u e 1 F 1 Y X J 0 Z X I s M 3 0 m c X V v d D s s J n F 1 b 3 Q 7 U 2 V j d G l v b j E v e l R p c H B p b m d S Z X N 1 b H R z Q n l R d W F y d G V y L 0 F 1 d G 9 S Z W 1 v d m V k Q 2 9 s d W 1 u c z E u e 1 R p c H N D b 3 J y Z W N 0 L D R 9 J n F 1 b 3 Q 7 L C Z x d W 9 0 O 1 N l Y 3 R p b 2 4 x L 3 p U a X B w a W 5 n U m V z d W x 0 c 0 J 5 U X V h c n R l c i 9 B d X R v U m V t b 3 Z l Z E N v b H V t b n M x L n t H Y W 1 l M U R p Z m Y s N X 0 m c X V v d D s s J n F 1 b 3 Q 7 U 2 V j d G l v b j E v e l R p c H B p b m d S Z X N 1 b H R z Q n l R d W F y d G V y L 0 F 1 d G 9 S Z W 1 v d m V k Q 2 9 s d W 1 u c z E u e 0 5 1 b U 1 h d G N o Z X M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l Y W 1 M Y W R k Z X J Q b 3 N p d G l v b n M l M j A o M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z M j Q i I C 8 + P E V u d H J 5 I F R 5 c G U 9 I k Z p b G x F b m F i b G V k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h U M T E 6 M T A 6 M T g u N z Q 0 O T k 2 M l o i I C 8 + P E V u d H J 5 I F R 5 c G U 9 I k Z p b G x D b 2 x 1 b W 5 U e X B l c y I g V m F s d W U 9 I n N B Z 0 l D Q W d J P S I g L z 4 8 R W 5 0 c n k g V H l w Z T 0 i R m l s b E N v b H V t b k 5 h b W V z I i B W Y W x 1 Z T 0 i c 1 s m c X V v d D t U Z W F t T G F k Z G V y S U Q m c X V v d D s s J n F 1 b 3 Q 7 V G V h b U l E J n F 1 b 3 Q 7 L C Z x d W 9 0 O 1 J v d W 5 k T n V t J n F 1 b 3 Q 7 L C Z x d W 9 0 O 0 x h Z G R l c l B v c y Z x d W 9 0 O y w m c X V v d D t D b 2 1 w Z X R p d G l v b l B v a W 5 0 c y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k N W N i Y z J j Z C 0 3 Y z B i L T Q 4 N z A t O W V j Z S 0 2 Z T d k Z G E 1 O W E 0 M j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y Z x d W 9 0 O 1 R l Y W 1 M Y W R k Z X J J R C Z x d W 9 0 O 1 0 s J n F 1 b 3 Q 7 c X V l c n l S Z W x h d G l v b n N o a X B z J n F 1 b 3 Q 7 O l t d L C Z x d W 9 0 O 2 N v b H V t b k l k Z W 5 0 a X R p Z X M m c X V v d D s 6 W y Z x d W 9 0 O 1 N l c n Z l c i 5 E Y X R h Y m F z Z V x c L z I v U 1 F M L 3 B s Z X N r L X d p b i 0 w M S 5 l e H B l Z W Q u Y 2 9 t L m F 1 L D g 0 O D Q 7 S E Z U L 2 R i b y 9 U Z W F t T G F k Z G V y U G 9 z a X R p b 2 5 z L n t U Z W F t T G F k Z G V y S U Q s M H 0 m c X V v d D s s J n F 1 b 3 Q 7 U 2 V y d m V y L k R h d G F i Y X N l X F w v M i 9 T U U w v c G x l c 2 s t d 2 l u L T A x L m V 4 c G V l Z C 5 j b 2 0 u Y X U s O D Q 4 N D t I R l Q v Z G J v L 1 R l Y W 1 M Y W R k Z X J Q b 3 N p d G l v b n M u e 1 R l Y W 1 J R C w x f S Z x d W 9 0 O y w m c X V v d D t T Z X J 2 Z X I u R G F 0 Y W J h c 2 V c X C 8 y L 1 N R T C 9 w b G V z a y 1 3 a W 4 t M D E u Z X h w Z W V k L m N v b S 5 h d S w 4 N D g 0 O 0 h G V C 9 k Y m 8 v V G V h b U x h Z G R l c l B v c 2 l 0 a W 9 u c y 5 7 U m 9 1 b m R O d W 0 s M n 0 m c X V v d D s s J n F 1 b 3 Q 7 U 2 V y d m V y L k R h d G F i Y X N l X F w v M i 9 T U U w v c G x l c 2 s t d 2 l u L T A x L m V 4 c G V l Z C 5 j b 2 0 u Y X U s O D Q 4 N D t I R l Q v Z G J v L 1 R l Y W 1 M Y W R k Z X J Q b 3 N p d G l v b n M u e 0 x h Z G R l c l B v c y w z f S Z x d W 9 0 O y w m c X V v d D t T Z X J 2 Z X I u R G F 0 Y W J h c 2 V c X C 8 y L 1 N R T C 9 w b G V z a y 1 3 a W 4 t M D E u Z X h w Z W V k L m N v b S 5 h d S w 4 N D g 0 O 0 h G V C 9 k Y m 8 v V G V h b U x h Z G R l c l B v c 2 l 0 a W 9 u c y 5 7 Q 2 9 t c G V 0 a X R p b 2 5 Q b 2 l u d H M s N H 0 m c X V v d D t d L C Z x d W 9 0 O 0 N v b H V t b k N v d W 5 0 J n F 1 b 3 Q 7 O j U s J n F 1 b 3 Q 7 S 2 V 5 Q 2 9 s d W 1 u T m F t Z X M m c X V v d D s 6 W y Z x d W 9 0 O 1 R l Y W 1 M Y W R k Z X J J R C Z x d W 9 0 O 1 0 s J n F 1 b 3 Q 7 Q 2 9 s d W 1 u S W R l b n R p d G l l c y Z x d W 9 0 O z p b J n F 1 b 3 Q 7 U 2 V y d m V y L k R h d G F i Y X N l X F w v M i 9 T U U w v c G x l c 2 s t d 2 l u L T A x L m V 4 c G V l Z C 5 j b 2 0 u Y X U s O D Q 4 N D t I R l Q v Z G J v L 1 R l Y W 1 M Y W R k Z X J Q b 3 N p d G l v b n M u e 1 R l Y W 1 M Y W R k Z X J J R C w w f S Z x d W 9 0 O y w m c X V v d D t T Z X J 2 Z X I u R G F 0 Y W J h c 2 V c X C 8 y L 1 N R T C 9 w b G V z a y 1 3 a W 4 t M D E u Z X h w Z W V k L m N v b S 5 h d S w 4 N D g 0 O 0 h G V C 9 k Y m 8 v V G V h b U x h Z G R l c l B v c 2 l 0 a W 9 u c y 5 7 V G V h b U l E L D F 9 J n F 1 b 3 Q 7 L C Z x d W 9 0 O 1 N l c n Z l c i 5 E Y X R h Y m F z Z V x c L z I v U 1 F M L 3 B s Z X N r L X d p b i 0 w M S 5 l e H B l Z W Q u Y 2 9 t L m F 1 L D g 0 O D Q 7 S E Z U L 2 R i b y 9 U Z W F t T G F k Z G V y U G 9 z a X R p b 2 5 z L n t S b 3 V u Z E 5 1 b S w y f S Z x d W 9 0 O y w m c X V v d D t T Z X J 2 Z X I u R G F 0 Y W J h c 2 V c X C 8 y L 1 N R T C 9 w b G V z a y 1 3 a W 4 t M D E u Z X h w Z W V k L m N v b S 5 h d S w 4 N D g 0 O 0 h G V C 9 k Y m 8 v V G V h b U x h Z G R l c l B v c 2 l 0 a W 9 u c y 5 7 T G F k Z G V y U G 9 z L D N 9 J n F 1 b 3 Q 7 L C Z x d W 9 0 O 1 N l c n Z l c i 5 E Y X R h Y m F z Z V x c L z I v U 1 F M L 3 B s Z X N r L X d p b i 0 w M S 5 l e H B l Z W Q u Y 2 9 t L m F 1 L D g 0 O D Q 7 S E Z U L 2 R i b y 9 U Z W F t T G F k Z G V y U G 9 z a X R p b 2 5 z L n t D b 2 1 w Z X R p d G l v b l B v a W 5 0 c y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U Y W J s Z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Z W F t T G F k Z G V y U G 9 z a X R p b 2 5 z J T I w K D M p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c y O D V k O T Q z L T E z O D U t N G Z j Y i 1 h M j E y L T B i N 2 F i M W I x M z I y M i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M b 2 F k Z W R U b 0 F u Y W x 5 c 2 l z U 2 V y d m l j Z X M i I F Z h b H V l P S J s M C I g L z 4 8 R W 5 0 c n k g V H l w Z T 0 i R m l s b E x h c 3 R V c G R h d G V k I i B W Y W x 1 Z T 0 i Z D I w M j Q t M D M t M T J U M T E 6 M j Q 6 M D I u M T Y 5 O D U z M F o i I C 8 + P E V u d H J 5 I F R 5 c G U 9 I k Z p b G x D b 2 x 1 b W 5 U e X B l c y I g V m F s d W U 9 I n N B Z 0 l D Q W d J P S I g L z 4 8 R W 5 0 c n k g V H l w Z T 0 i R m l s b E N v b H V t b k 5 h b W V z I i B W Y W x 1 Z T 0 i c 1 s m c X V v d D t U Z W F t T G F k Z G V y S U Q m c X V v d D s s J n F 1 b 3 Q 7 V G V h b U l E J n F 1 b 3 Q 7 L C Z x d W 9 0 O 1 J v d W 5 k T n V t J n F 1 b 3 Q 7 L C Z x d W 9 0 O 0 x h Z G R l c l B v c y Z x d W 9 0 O y w m c X V v d D t D b 2 1 w Z X R p d G l v b l B v a W 5 0 c y Z x d W 9 0 O 1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g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V h b U x h Z G R l c l B v c 2 l 0 a W 9 u c y A o M y k v Q X V 0 b 1 J l b W 9 2 Z W R D b 2 x 1 b W 5 z M S 5 7 V G V h b U x h Z G R l c k l E L D B 9 J n F 1 b 3 Q 7 L C Z x d W 9 0 O 1 N l Y 3 R p b 2 4 x L 1 R l Y W 1 M Y W R k Z X J Q b 3 N p d G l v b n M g K D M p L 0 F 1 d G 9 S Z W 1 v d m V k Q 2 9 s d W 1 u c z E u e 1 R l Y W 1 J R C w x f S Z x d W 9 0 O y w m c X V v d D t T Z W N 0 a W 9 u M S 9 U Z W F t T G F k Z G V y U G 9 z a X R p b 2 5 z I C g z K S 9 B d X R v U m V t b 3 Z l Z E N v b H V t b n M x L n t S b 3 V u Z E 5 1 b S w y f S Z x d W 9 0 O y w m c X V v d D t T Z W N 0 a W 9 u M S 9 U Z W F t T G F k Z G V y U G 9 z a X R p b 2 5 z I C g z K S 9 B d X R v U m V t b 3 Z l Z E N v b H V t b n M x L n t M Y W R k Z X J Q b 3 M s M 3 0 m c X V v d D s s J n F 1 b 3 Q 7 U 2 V j d G l v b j E v V G V h b U x h Z G R l c l B v c 2 l 0 a W 9 u c y A o M y k v Q X V 0 b 1 J l b W 9 2 Z W R D b 2 x 1 b W 5 z M S 5 7 Q 2 9 t c G V 0 a X R p b 2 5 Q b 2 l u d H M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V h b U x h Z G R l c l B v c 2 l 0 a W 9 u c y A o M y k v Q X V 0 b 1 J l b W 9 2 Z W R D b 2 x 1 b W 5 z M S 5 7 V G V h b U x h Z G R l c k l E L D B 9 J n F 1 b 3 Q 7 L C Z x d W 9 0 O 1 N l Y 3 R p b 2 4 x L 1 R l Y W 1 M Y W R k Z X J Q b 3 N p d G l v b n M g K D M p L 0 F 1 d G 9 S Z W 1 v d m V k Q 2 9 s d W 1 u c z E u e 1 R l Y W 1 J R C w x f S Z x d W 9 0 O y w m c X V v d D t T Z W N 0 a W 9 u M S 9 U Z W F t T G F k Z G V y U G 9 z a X R p b 2 5 z I C g z K S 9 B d X R v U m V t b 3 Z l Z E N v b H V t b n M x L n t S b 3 V u Z E 5 1 b S w y f S Z x d W 9 0 O y w m c X V v d D t T Z W N 0 a W 9 u M S 9 U Z W F t T G F k Z G V y U G 9 z a X R p b 2 5 z I C g z K S 9 B d X R v U m V t b 3 Z l Z E N v b H V t b n M x L n t M Y W R k Z X J Q b 3 M s M 3 0 m c X V v d D s s J n F 1 b 3 Q 7 U 2 V j d G l v b j E v V G V h b U x h Z G R l c l B v c 2 l 0 a W 9 u c y A o M y k v Q X V 0 b 1 J l b W 9 2 Z W R D b 2 x 1 b W 5 z M S 5 7 Q 2 9 t c G V 0 a X R p b 2 5 Q b 2 l u d H M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1 h d G N o Z X M l M j A o M i k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x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Z j U 3 M m N l Z W U t N W R j M y 0 0 N W Y 5 L W F j Z m I t M 2 Y 4 M D l i N z k 1 M G V h I i A v P j x F b n R y e S B U e X B l P S J S Z X N 1 b H R U e X B l I i B W Y W x 1 Z T 0 i c 1 R h Y m x l I i A v P j x F b n R y e S B U e X B l P S J G a W x s T 2 J q Z W N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N Y X R j a G V z X 1 8 y I i A v P j x F b n R y e S B U e X B l P S J G a W x s T G F z d F V w Z G F 0 Z W Q i I F Z h b H V l P S J k M j A y N C 0 w M y 0 x M l Q x M T o y N T o w N S 4 2 M D A 3 N D k w W i I g L z 4 8 R W 5 0 c n k g V H l w Z T 0 i R m l s b E N v b H V t b l R 5 c G V z I i B W Y W x 1 Z T 0 i c 0 F n S U N B Z 0 l D Q W d j Q 0 F n S U 1 B U V l H Q m d J P S I g L z 4 8 R W 5 0 c n k g V H l w Z T 0 i R m l s b E N v b H V t b k 5 h b W V z I i B W Y W x 1 Z T 0 i c 1 s m c X V v d D t N Y X R j a E l E J n F 1 b 3 Q 7 L C Z x d W 9 0 O 1 R l Y W 0 x S U Q m c X V v d D s s J n F 1 b 3 Q 7 V G V h b T J J R C Z x d W 9 0 O y w m c X V v d D t U Z W F t M U d v Y W x z J n F 1 b 3 Q 7 L C Z x d W 9 0 O 1 R l Y W 0 x Q m V o a W 5 k c y Z x d W 9 0 O y w m c X V v d D t U Z W F t M k d v Y W x z J n F 1 b 3 Q 7 L C Z x d W 9 0 O 1 R l Y W 0 y Q m V o a W 5 k c y Z x d W 9 0 O y w m c X V v d D t T d G F y d F R p b W U m c X V v d D s s J n F 1 b 3 Q 7 U m 9 1 b m R O d W 0 m c X V v d D s s J n F 1 b 3 Q 7 U 3 V i U m 9 1 b m Q m c X V v d D s s J n F 1 b 3 Q 7 V m V u d W V J R C Z x d W 9 0 O y w m c X V v d D t R d W F y d G V y J n F 1 b 3 Q 7 L C Z x d W 9 0 O 0 l z R 2 F t Z T E m c X V v d D s s J n F 1 b 3 Q 7 T W F 0 Y 2 h Z Z W F y J n F 1 b 3 Q 7 L C Z x d W 9 0 O 1 R W T m V 0 d 2 9 y a y Z x d W 9 0 O y w m c X V v d D t D b 2 1 t Z W 5 0 c y Z x d W 9 0 O y w m c X V v d D t E Z W Z h d W x 0 U G 9 3 Z X J T Y 2 9 y Z S Z x d W 9 0 O 1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I w N y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W F 0 Y 2 h l c y A o M i k v Q X V 0 b 1 J l b W 9 2 Z W R D b 2 x 1 b W 5 z M S 5 7 T W F 0 Y 2 h J R C w w f S Z x d W 9 0 O y w m c X V v d D t T Z W N 0 a W 9 u M S 9 N Y X R j a G V z I C g y K S 9 B d X R v U m V t b 3 Z l Z E N v b H V t b n M x L n t U Z W F t M U l E L D F 9 J n F 1 b 3 Q 7 L C Z x d W 9 0 O 1 N l Y 3 R p b 2 4 x L 0 1 h d G N o Z X M g K D I p L 0 F 1 d G 9 S Z W 1 v d m V k Q 2 9 s d W 1 u c z E u e 1 R l Y W 0 y S U Q s M n 0 m c X V v d D s s J n F 1 b 3 Q 7 U 2 V j d G l v b j E v T W F 0 Y 2 h l c y A o M i k v Q X V 0 b 1 J l b W 9 2 Z W R D b 2 x 1 b W 5 z M S 5 7 V G V h b T F H b 2 F s c y w z f S Z x d W 9 0 O y w m c X V v d D t T Z W N 0 a W 9 u M S 9 N Y X R j a G V z I C g y K S 9 B d X R v U m V t b 3 Z l Z E N v b H V t b n M x L n t U Z W F t M U J l a G l u Z H M s N H 0 m c X V v d D s s J n F 1 b 3 Q 7 U 2 V j d G l v b j E v T W F 0 Y 2 h l c y A o M i k v Q X V 0 b 1 J l b W 9 2 Z W R D b 2 x 1 b W 5 z M S 5 7 V G V h b T J H b 2 F s c y w 1 f S Z x d W 9 0 O y w m c X V v d D t T Z W N 0 a W 9 u M S 9 N Y X R j a G V z I C g y K S 9 B d X R v U m V t b 3 Z l Z E N v b H V t b n M x L n t U Z W F t M k J l a G l u Z H M s N n 0 m c X V v d D s s J n F 1 b 3 Q 7 U 2 V j d G l v b j E v T W F 0 Y 2 h l c y A o M i k v Q X V 0 b 1 J l b W 9 2 Z W R D b 2 x 1 b W 5 z M S 5 7 U 3 R h c n R U a W 1 l L D d 9 J n F 1 b 3 Q 7 L C Z x d W 9 0 O 1 N l Y 3 R p b 2 4 x L 0 1 h d G N o Z X M g K D I p L 0 F 1 d G 9 S Z W 1 v d m V k Q 2 9 s d W 1 u c z E u e 1 J v d W 5 k T n V t L D h 9 J n F 1 b 3 Q 7 L C Z x d W 9 0 O 1 N l Y 3 R p b 2 4 x L 0 1 h d G N o Z X M g K D I p L 0 F 1 d G 9 S Z W 1 v d m V k Q 2 9 s d W 1 u c z E u e 1 N 1 Y l J v d W 5 k L D l 9 J n F 1 b 3 Q 7 L C Z x d W 9 0 O 1 N l Y 3 R p b 2 4 x L 0 1 h d G N o Z X M g K D I p L 0 F 1 d G 9 S Z W 1 v d m V k Q 2 9 s d W 1 u c z E u e 1 Z l b n V l S U Q s M T B 9 J n F 1 b 3 Q 7 L C Z x d W 9 0 O 1 N l Y 3 R p b 2 4 x L 0 1 h d G N o Z X M g K D I p L 0 F 1 d G 9 S Z W 1 v d m V k Q 2 9 s d W 1 u c z E u e 1 F 1 Y X J 0 Z X I s M T F 9 J n F 1 b 3 Q 7 L C Z x d W 9 0 O 1 N l Y 3 R p b 2 4 x L 0 1 h d G N o Z X M g K D I p L 0 F 1 d G 9 S Z W 1 v d m V k Q 2 9 s d W 1 u c z E u e 0 l z R 2 F t Z T E s M T J 9 J n F 1 b 3 Q 7 L C Z x d W 9 0 O 1 N l Y 3 R p b 2 4 x L 0 1 h d G N o Z X M g K D I p L 0 F 1 d G 9 S Z W 1 v d m V k Q 2 9 s d W 1 u c z E u e 0 1 h d G N o W W V h c i w x M 3 0 m c X V v d D s s J n F 1 b 3 Q 7 U 2 V j d G l v b j E v T W F 0 Y 2 h l c y A o M i k v Q X V 0 b 1 J l b W 9 2 Z W R D b 2 x 1 b W 5 z M S 5 7 V F Z O Z X R 3 b 3 J r L D E 0 f S Z x d W 9 0 O y w m c X V v d D t T Z W N 0 a W 9 u M S 9 N Y X R j a G V z I C g y K S 9 B d X R v U m V t b 3 Z l Z E N v b H V t b n M x L n t D b 2 1 t Z W 5 0 c y w x N X 0 m c X V v d D s s J n F 1 b 3 Q 7 U 2 V j d G l v b j E v T W F 0 Y 2 h l c y A o M i k v Q X V 0 b 1 J l b W 9 2 Z W R D b 2 x 1 b W 5 z M S 5 7 R G V m Y X V s d F B v d 2 V y U 2 N v c m U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N Y X R j a G V z I C g y K S 9 B d X R v U m V t b 3 Z l Z E N v b H V t b n M x L n t N Y X R j a E l E L D B 9 J n F 1 b 3 Q 7 L C Z x d W 9 0 O 1 N l Y 3 R p b 2 4 x L 0 1 h d G N o Z X M g K D I p L 0 F 1 d G 9 S Z W 1 v d m V k Q 2 9 s d W 1 u c z E u e 1 R l Y W 0 x S U Q s M X 0 m c X V v d D s s J n F 1 b 3 Q 7 U 2 V j d G l v b j E v T W F 0 Y 2 h l c y A o M i k v Q X V 0 b 1 J l b W 9 2 Z W R D b 2 x 1 b W 5 z M S 5 7 V G V h b T J J R C w y f S Z x d W 9 0 O y w m c X V v d D t T Z W N 0 a W 9 u M S 9 N Y X R j a G V z I C g y K S 9 B d X R v U m V t b 3 Z l Z E N v b H V t b n M x L n t U Z W F t M U d v Y W x z L D N 9 J n F 1 b 3 Q 7 L C Z x d W 9 0 O 1 N l Y 3 R p b 2 4 x L 0 1 h d G N o Z X M g K D I p L 0 F 1 d G 9 S Z W 1 v d m V k Q 2 9 s d W 1 u c z E u e 1 R l Y W 0 x Q m V o a W 5 k c y w 0 f S Z x d W 9 0 O y w m c X V v d D t T Z W N 0 a W 9 u M S 9 N Y X R j a G V z I C g y K S 9 B d X R v U m V t b 3 Z l Z E N v b H V t b n M x L n t U Z W F t M k d v Y W x z L D V 9 J n F 1 b 3 Q 7 L C Z x d W 9 0 O 1 N l Y 3 R p b 2 4 x L 0 1 h d G N o Z X M g K D I p L 0 F 1 d G 9 S Z W 1 v d m V k Q 2 9 s d W 1 u c z E u e 1 R l Y W 0 y Q m V o a W 5 k c y w 2 f S Z x d W 9 0 O y w m c X V v d D t T Z W N 0 a W 9 u M S 9 N Y X R j a G V z I C g y K S 9 B d X R v U m V t b 3 Z l Z E N v b H V t b n M x L n t T d G F y d F R p b W U s N 3 0 m c X V v d D s s J n F 1 b 3 Q 7 U 2 V j d G l v b j E v T W F 0 Y 2 h l c y A o M i k v Q X V 0 b 1 J l b W 9 2 Z W R D b 2 x 1 b W 5 z M S 5 7 U m 9 1 b m R O d W 0 s O H 0 m c X V v d D s s J n F 1 b 3 Q 7 U 2 V j d G l v b j E v T W F 0 Y 2 h l c y A o M i k v Q X V 0 b 1 J l b W 9 2 Z W R D b 2 x 1 b W 5 z M S 5 7 U 3 V i U m 9 1 b m Q s O X 0 m c X V v d D s s J n F 1 b 3 Q 7 U 2 V j d G l v b j E v T W F 0 Y 2 h l c y A o M i k v Q X V 0 b 1 J l b W 9 2 Z W R D b 2 x 1 b W 5 z M S 5 7 V m V u d W V J R C w x M H 0 m c X V v d D s s J n F 1 b 3 Q 7 U 2 V j d G l v b j E v T W F 0 Y 2 h l c y A o M i k v Q X V 0 b 1 J l b W 9 2 Z W R D b 2 x 1 b W 5 z M S 5 7 U X V h c n R l c i w x M X 0 m c X V v d D s s J n F 1 b 3 Q 7 U 2 V j d G l v b j E v T W F 0 Y 2 h l c y A o M i k v Q X V 0 b 1 J l b W 9 2 Z W R D b 2 x 1 b W 5 z M S 5 7 S X N H Y W 1 l M S w x M n 0 m c X V v d D s s J n F 1 b 3 Q 7 U 2 V j d G l v b j E v T W F 0 Y 2 h l c y A o M i k v Q X V 0 b 1 J l b W 9 2 Z W R D b 2 x 1 b W 5 z M S 5 7 T W F 0 Y 2 h Z Z W F y L D E z f S Z x d W 9 0 O y w m c X V v d D t T Z W N 0 a W 9 u M S 9 N Y X R j a G V z I C g y K S 9 B d X R v U m V t b 3 Z l Z E N v b H V t b n M x L n t U V k 5 l d H d v c m s s M T R 9 J n F 1 b 3 Q 7 L C Z x d W 9 0 O 1 N l Y 3 R p b 2 4 x L 0 1 h d G N o Z X M g K D I p L 0 F 1 d G 9 S Z W 1 v d m V k Q 2 9 s d W 1 u c z E u e 0 N v b W 1 l b n R z L D E 1 f S Z x d W 9 0 O y w m c X V v d D t T Z W N 0 a W 9 u M S 9 N Y X R j a G V z I C g y K S 9 B d X R v U m V t b 3 Z l Z E N v b H V t b n M x L n t E Z W Z h d W x 0 U G 9 3 Z X J T Y 2 9 y Z S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p U a X B w a W 5 n U m V z d W x 0 c 0 J 5 V G V h b U Z v b G x v d 2 V k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S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E i I C 8 + P E V u d H J 5 I F R 5 c G U 9 I k l z U H J p d m F 0 Z S I g V m F s d W U 9 I m w w I i A v P j x F b n R y e S B U e X B l P S J R d W V y e U l E I i B W Y W x 1 Z T 0 i c 2 M z Z D k z O G E w L T U 0 N z U t N D J l M S 0 5 Y z A 0 L W N l Y j k 5 N 2 Y w N m M z O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1 R h Y m x l I i A v P j x F b n R y e S B U e X B l P S J O Y W 1 l V X B k Y X R l Z E F m d G V y R m l s b C I g V m F s d W U 9 I m w w I i A v P j x F b n R y e S B U e X B l P S J G a W x s V G F y Z 2 V 0 I i B W Y W x 1 Z T 0 i c 3 p U a X B w a W 5 n U m V z d W x 0 c 0 J 5 V G V h b U Z v b G x v d 2 V k I i A v P j x F b n R y e S B U e X B l P S J G a W x s T G F z d F V w Z G F 0 Z W Q i I F Z h b H V l P S J k M j A y N C 0 w M y 0 x M l Q x M T o y M z o 1 N C 4 2 M j M 5 N j M x W i I g L z 4 8 R W 5 0 c n k g V H l w Z T 0 i R m l s b E N v b H V t b l R 5 c G V z I i B W Y W x 1 Z T 0 i c 0 R 3 S U c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3 I i A v P j x F b n R y e S B U e X B l P S J G a W x s Q 2 9 s d W 1 u T m F t Z X M i I F Z h b H V l P S J z W y Z x d W 9 0 O 0 h p d F J h d G U m c X V v d D s s J n F 1 b 3 Q 7 T n V t V G l w c G V y c y Z x d W 9 0 O y w m c X V v d D t U Z W F t T m F t Z S Z x d W 9 0 O 1 0 i I C 8 + P E V u d H J 5 I F R 5 c G U 9 I k F k Z G V k V G 9 E Y X R h T W 9 k Z W w i I F Z h b H V l P S J s M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c G x l c 2 s t d 2 l u L T A x L m V 4 c G V l Z C 5 j b 2 0 u Y X U s O D Q 4 N D t I R l Q v Z G J v L 3 p U a X B w a W 5 n U m V z d W x 0 c 0 J 5 V G V h b U Z v b G x v d 2 V k L n t I a X R S Y X R l L D B 9 J n F 1 b 3 Q 7 L C Z x d W 9 0 O 1 N l c n Z l c i 5 E Y X R h Y m F z Z V x c L z I v U 1 F M L 3 B s Z X N r L X d p b i 0 w M S 5 l e H B l Z W Q u Y 2 9 t L m F 1 L D g 0 O D Q 7 S E Z U L 2 R i b y 9 6 V G l w c G l u Z 1 J l c 3 V s d H N C e V R l Y W 1 G b 2 x s b 3 d l Z C 5 7 T n V t V G l w c G V y c y w x f S Z x d W 9 0 O y w m c X V v d D t T Z X J 2 Z X I u R G F 0 Y W J h c 2 V c X C 8 y L 1 N R T C 9 w b G V z a y 1 3 a W 4 t M D E u Z X h w Z W V k L m N v b S 5 h d S w 4 N D g 0 O 0 h G V C 9 k Y m 8 v e l R p c H B p b m d S Z X N 1 b H R z Q n l U Z W F t R m 9 s b G 9 3 Z W Q u e 1 R l Y W 1 O Y W 1 l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c n Z l c i 5 E Y X R h Y m F z Z V x c L z I v U 1 F M L 3 B s Z X N r L X d p b i 0 w M S 5 l e H B l Z W Q u Y 2 9 t L m F 1 L D g 0 O D Q 7 S E Z U L 2 R i b y 9 6 V G l w c G l u Z 1 J l c 3 V s d H N C e V R l Y W 1 G b 2 x s b 3 d l Z C 5 7 S G l 0 U m F 0 Z S w w f S Z x d W 9 0 O y w m c X V v d D t T Z X J 2 Z X I u R G F 0 Y W J h c 2 V c X C 8 y L 1 N R T C 9 w b G V z a y 1 3 a W 4 t M D E u Z X h w Z W V k L m N v b S 5 h d S w 4 N D g 0 O 0 h G V C 9 k Y m 8 v e l R p c H B p b m d S Z X N 1 b H R z Q n l U Z W F t R m 9 s b G 9 3 Z W Q u e 0 5 1 b V R p c H B l c n M s M X 0 m c X V v d D s s J n F 1 b 3 Q 7 U 2 V y d m V y L k R h d G F i Y X N l X F w v M i 9 T U U w v c G x l c 2 s t d 2 l u L T A x L m V 4 c G V l Z C 5 j b 2 0 u Y X U s O D Q 4 N D t I R l Q v Z G J v L 3 p U a X B w a W 5 n U m V z d W x 0 c 0 J 5 V G V h b U Z v b G x v d 2 V k L n t U Z W F t T m F t Z S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e l R p c H B p b m d S Z X N 1 b H R z Q n l S Z W d p b 2 4 8 L 0 l 0 Z W 1 Q Y X R o P j w v S X R l b U x v Y 2 F 0 a W 9 u P j x T d G F i b G V F b n R y a W V z P j x F b n R y e S B U e X B l P S J O Y W 1 l V X B k Y X R l Z E F m d G V y R m l s b C I g V m F s d W U 9 I m w w I i A v P j x F b n R y e S B U e X B l P S J G a W x s R W 5 h Y m x l Z C I g V m F s d W U 9 I m w x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S I g L z 4 8 R W 5 0 c n k g V H l w Z T 0 i S X N Q c m l 2 Y X R l I i B W Y W x 1 Z T 0 i b D A i I C 8 + P E V u d H J 5 I F R 5 c G U 9 I l F 1 Z X J 5 S U Q i I F Z h b H V l P S J z Z W Y 5 Z W Y 0 N T U t Z T c y M C 0 0 N m V m L T k z Y T k t Y j k w O D Q 3 Y j E 4 N W R i I i A v P j x F b n R y e S B U e X B l P S J S Z X N 1 b H R U e X B l I i B W Y W x 1 Z T 0 i c 1 R h Y m x l I i A v P j x F b n R y e S B U e X B l P S J G a W x s T 2 J q Z W N 0 V H l w Z S I g V m F s d W U 9 I n N U Y W J s Z S I g L z 4 8 R W 5 0 c n k g V H l w Z T 0 i Q n V m Z m V y T m V 4 d F J l Z n J l c 2 g i I F Z h b H V l P S J s M S I g L z 4 8 R W 5 0 c n k g V H l w Z T 0 i R m l s b F R h c m d l d C I g V m F s d W U 9 I n N 6 V G l w c G l u Z 1 J l c 3 V s d H N C e V J l Z 2 l v b i I g L z 4 8 R W 5 0 c n k g V H l w Z T 0 i T m F 2 a W d h d G l v b l N 0 Z X B O Y W 1 l I i B W Y W x 1 Z T 0 i c 0 5 h d m l n Y X R p b 2 4 i I C 8 + P E V u d H J 5 I F R 5 c G U 9 I k Z p b G x M Y X N 0 V X B k Y X R l Z C I g V m F s d W U 9 I m Q y M D I 0 L T A z L T E y V D E x O j I z O j U 0 L j Y z O T U 5 M D B a I i A v P j x F b n R y e S B U e X B l P S J G a W x s Q 2 9 s d W 1 u V H l w Z X M i I F Z h b H V l P S J z R H d J R y I g L z 4 8 R W 5 0 c n k g V H l w Z T 0 i R m l s b E N v b H V t b k 5 h b W V z I i B W Y W x 1 Z T 0 i c 1 s m c X V v d D t I a X R S Y X R l J n F 1 b 3 Q 7 L C Z x d W 9 0 O 0 5 1 b V R p c H B l c n M m c X V v d D s s J n F 1 b 3 Q 7 U m V n a W 9 u J n F 1 b 3 Q 7 X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i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1 N R T C 9 w b G V z a y 1 3 a W 4 t M D E u Z X h w Z W V k L m N v b S 5 h d S w 4 N D g 0 O 0 h G V C 9 k Y m 8 v e l R p c H B p b m d S Z X N 1 b H R z Q n l S Z W d p b 2 4 u e 0 h p d F J h d G U s M H 0 m c X V v d D s s J n F 1 b 3 Q 7 U 2 V y d m V y L k R h d G F i Y X N l X F w v M i 9 T U U w v c G x l c 2 s t d 2 l u L T A x L m V 4 c G V l Z C 5 j b 2 0 u Y X U s O D Q 4 N D t I R l Q v Z G J v L 3 p U a X B w a W 5 n U m V z d W x 0 c 0 J 5 U m V n a W 9 u L n t O d W 1 U a X B w Z X J z L D F 9 J n F 1 b 3 Q 7 L C Z x d W 9 0 O 1 N l c n Z l c i 5 E Y X R h Y m F z Z V x c L z I v U 1 F M L 3 B s Z X N r L X d p b i 0 w M S 5 l e H B l Z W Q u Y 2 9 t L m F 1 L D g 0 O D Q 7 S E Z U L 2 R i b y 9 6 V G l w c G l u Z 1 J l c 3 V s d H N C e V J l Z 2 l v b i 5 7 U m V n a W 9 u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c n Z l c i 5 E Y X R h Y m F z Z V x c L z I v U 1 F M L 3 B s Z X N r L X d p b i 0 w M S 5 l e H B l Z W Q u Y 2 9 t L m F 1 L D g 0 O D Q 7 S E Z U L 2 R i b y 9 6 V G l w c G l u Z 1 J l c 3 V s d H N C e V J l Z 2 l v b i 5 7 S G l 0 U m F 0 Z S w w f S Z x d W 9 0 O y w m c X V v d D t T Z X J 2 Z X I u R G F 0 Y W J h c 2 V c X C 8 y L 1 N R T C 9 w b G V z a y 1 3 a W 4 t M D E u Z X h w Z W V k L m N v b S 5 h d S w 4 N D g 0 O 0 h G V C 9 k Y m 8 v e l R p c H B p b m d S Z X N 1 b H R z Q n l S Z W d p b 2 4 u e 0 5 1 b V R p c H B l c n M s M X 0 m c X V v d D s s J n F 1 b 3 Q 7 U 2 V y d m V y L k R h d G F i Y X N l X F w v M i 9 T U U w v c G x l c 2 s t d 2 l u L T A x L m V 4 c G V l Z C 5 j b 2 0 u Y X U s O D Q 4 N D t I R l Q v Z G J v L 3 p U a X B w a W 5 n U m V z d W x 0 c 0 J 5 U m V n a W 9 u L n t S Z W d p b 2 4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p U a X B w a W 5 n U m V z d W x 0 c 0 J 5 R 2 V u Z G V y P C 9 J d G V t U G F 0 a D 4 8 L 0 l 0 Z W 1 M b 2 N h d G l v b j 4 8 U 3 R h Y m x l R W 5 0 c m l l c z 4 8 R W 5 0 c n k g V H l w Z T 0 i T m F t Z V V w Z G F 0 Z W R B Z n R l c k Z p b G w i I F Z h b H V l P S J s M C I g L z 4 8 R W 5 0 c n k g V H l w Z T 0 i R m l s b E V u Y W J s Z W Q i I F Z h b H V l P S J s M S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E i I C 8 + P E V u d H J 5 I F R 5 c G U 9 I k l z U H J p d m F 0 Z S I g V m F s d W U 9 I m w w I i A v P j x F b n R y e S B U e X B l P S J R d W V y e U l E I i B W Y W x 1 Z T 0 i c z Q y O T I 2 M D N k L W N h O T c t N D I 2 Y i 0 4 M j A 0 L T Y 1 Y T d m N G M 1 M j N j M y I g L z 4 8 R W 5 0 c n k g V H l w Z T 0 i U m V z d W x 0 V H l w Z S I g V m F s d W U 9 I n N U Y W J s Z S I g L z 4 8 R W 5 0 c n k g V H l w Z T 0 i R m l s b E 9 i a m V j d F R 5 c G U i I F Z h b H V l P S J z V G F i b G U i I C 8 + P E V u d H J 5 I F R 5 c G U 9 I k J 1 Z m Z l c k 5 l e H R S Z W Z y Z X N o I i B W Y W x 1 Z T 0 i b D E i I C 8 + P E V u d H J 5 I F R 5 c G U 9 I k Z p b G x U Y X J n Z X Q i I F Z h b H V l P S J z e l R p c H B p b m d S Z X N 1 b H R z Q n l H Z W 5 k Z X I i I C 8 + P E V u d H J 5 I F R 5 c G U 9 I k 5 h d m l n Y X R p b 2 5 T d G V w T m F t Z S I g V m F s d W U 9 I n N O Y X Z p Z 2 F 0 a W 9 u I i A v P j x F b n R y e S B U e X B l P S J G a W x s T G F z d F V w Z G F 0 Z W Q i I F Z h b H V l P S J k M j A y N C 0 w M y 0 x M l Q x M T o y M z o 1 N C 4 2 N T U y M D Q 4 W i I g L z 4 8 R W 5 0 c n k g V H l w Z T 0 i R m l s b E N v b H V t b l R 5 c G V z I i B W Y W x 1 Z T 0 i c 0 R 3 S U c i I C 8 + P E V u d H J 5 I F R 5 c G U 9 I k Z p b G x D b 2 x 1 b W 5 O Y W 1 l c y I g V m F s d W U 9 I n N b J n F 1 b 3 Q 7 S G l 0 U m F 0 Z S Z x d W 9 0 O y w m c X V v d D t O d W 1 U a X B w Z X J z J n F 1 b 3 Q 7 L C Z x d W 9 0 O 0 d l b m R l c i Z x d W 9 0 O 1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I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c G x l c 2 s t d 2 l u L T A x L m V 4 c G V l Z C 5 j b 2 0 u Y X U s O D Q 4 N D t I R l Q v Z G J v L 3 p U a X B w a W 5 n U m V z d W x 0 c 0 J 5 R 2 V u Z G V y L n t I a X R S Y X R l L D B 9 J n F 1 b 3 Q 7 L C Z x d W 9 0 O 1 N l c n Z l c i 5 E Y X R h Y m F z Z V x c L z I v U 1 F M L 3 B s Z X N r L X d p b i 0 w M S 5 l e H B l Z W Q u Y 2 9 t L m F 1 L D g 0 O D Q 7 S E Z U L 2 R i b y 9 6 V G l w c G l u Z 1 J l c 3 V s d H N C e U d l b m R l c i 5 7 T n V t V G l w c G V y c y w x f S Z x d W 9 0 O y w m c X V v d D t T Z X J 2 Z X I u R G F 0 Y W J h c 2 V c X C 8 y L 1 N R T C 9 w b G V z a y 1 3 a W 4 t M D E u Z X h w Z W V k L m N v b S 5 h d S w 4 N D g 0 O 0 h G V C 9 k Y m 8 v e l R p c H B p b m d S Z X N 1 b H R z Q n l H Z W 5 k Z X I u e 0 d l b m R l c i w y f S Z x d W 9 0 O 1 0 s J n F 1 b 3 Q 7 Q 2 9 s d W 1 u Q 2 9 1 b n Q m c X V v d D s 6 M y w m c X V v d D t L Z X l D b 2 x 1 b W 5 O Y W 1 l c y Z x d W 9 0 O z p b X S w m c X V v d D t D b 2 x 1 b W 5 J Z G V u d G l 0 a W V z J n F 1 b 3 Q 7 O l s m c X V v d D t T Z X J 2 Z X I u R G F 0 Y W J h c 2 V c X C 8 y L 1 N R T C 9 w b G V z a y 1 3 a W 4 t M D E u Z X h w Z W V k L m N v b S 5 h d S w 4 N D g 0 O 0 h G V C 9 k Y m 8 v e l R p c H B p b m d S Z X N 1 b H R z Q n l H Z W 5 k Z X I u e 0 h p d F J h d G U s M H 0 m c X V v d D s s J n F 1 b 3 Q 7 U 2 V y d m V y L k R h d G F i Y X N l X F w v M i 9 T U U w v c G x l c 2 s t d 2 l u L T A x L m V 4 c G V l Z C 5 j b 2 0 u Y X U s O D Q 4 N D t I R l Q v Z G J v L 3 p U a X B w a W 5 n U m V z d W x 0 c 0 J 5 R 2 V u Z G V y L n t O d W 1 U a X B w Z X J z L D F 9 J n F 1 b 3 Q 7 L C Z x d W 9 0 O 1 N l c n Z l c i 5 E Y X R h Y m F z Z V x c L z I v U 1 F M L 3 B s Z X N r L X d p b i 0 w M S 5 l e H B l Z W Q u Y 2 9 t L m F 1 L D g 0 O D Q 7 S E Z U L 2 R i b y 9 6 V G l w c G l u Z 1 J l c 3 V s d H N C e U d l b m R l c i 5 7 R 2 V u Z G V y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6 T G F k Z G V y M T B 5 c j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E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3 O D g 2 N G N h Y S 1 j Y T U 2 L T Q 1 Y m Q t O D V i M i 1 k N T U 2 Y j Q x Z G J l O D k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6 T G F k Z G V y M T B 5 c i I g L z 4 8 R W 5 0 c n k g V H l w Z T 0 i R m l s b E x h c 3 R V c G R h d G V k I i B W Y W x 1 Z T 0 i Z D I w M j Q t M D M t M T J U M T E 6 M j U 6 M D g u M z Y w M D A 1 N l o i I C 8 + P E V u d H J 5 I F R 5 c G U 9 I k Z p b G x D b 2 x 1 b W 5 U e X B l c y I g V m F s d W U 9 I n N B Z 0 l H Q W d J Q 0 F n S U N C U V k 9 I i A v P j x F b n R y e S B U e X B l P S J G a W x s Q 2 9 s d W 1 u T m F t Z X M i I F Z h b H V l P S J z W y Z x d W 9 0 O 1 B s Y X l l Z C Z x d W 9 0 O y w m c X V v d D t U Z W F t S U Q m c X V v d D s s J n F 1 b 3 Q 7 V G V h b U 5 h b W U m c X V v d D s s J n F 1 b 3 Q 7 U 2 N v c m V G b 3 I m c X V v d D s s J n F 1 b 3 Q 7 U 2 N v c m V B Z 2 F p b n N 0 J n F 1 b 3 Q 7 L C Z x d W 9 0 O 1 d p b n M m c X V v d D s s J n F 1 b 3 Q 7 R H J h d 3 M m c X V v d D s s J n F 1 b 3 Q 7 T G 9 z c 2 V z J n F 1 b 3 Q 7 L C Z x d W 9 0 O 0 x h Z G R l c l B v a W 5 0 c y Z x d W 9 0 O y w m c X V v d D t Q Z X J j Z W 5 0 Y W d l J n F 1 b 3 Q 7 L C Z x d W 9 0 O 0 x v Z 2 9 G a W x l T m F t Z S Z x d W 9 0 O 1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4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6 T G F k Z G V y M T B 5 c i 9 B d X R v U m V t b 3 Z l Z E N v b H V t b n M x L n t Q b G F 5 Z W Q s M H 0 m c X V v d D s s J n F 1 b 3 Q 7 U 2 V j d G l v b j E v e k x h Z G R l c j E w e X I v Q X V 0 b 1 J l b W 9 2 Z W R D b 2 x 1 b W 5 z M S 5 7 V G V h b U l E L D F 9 J n F 1 b 3 Q 7 L C Z x d W 9 0 O 1 N l Y 3 R p b 2 4 x L 3 p M Y W R k Z X I x M H l y L 0 F 1 d G 9 S Z W 1 v d m V k Q 2 9 s d W 1 u c z E u e 1 R l Y W 1 O Y W 1 l L D J 9 J n F 1 b 3 Q 7 L C Z x d W 9 0 O 1 N l Y 3 R p b 2 4 x L 3 p M Y W R k Z X I x M H l y L 0 F 1 d G 9 S Z W 1 v d m V k Q 2 9 s d W 1 u c z E u e 1 N j b 3 J l R m 9 y L D N 9 J n F 1 b 3 Q 7 L C Z x d W 9 0 O 1 N l Y 3 R p b 2 4 x L 3 p M Y W R k Z X I x M H l y L 0 F 1 d G 9 S Z W 1 v d m V k Q 2 9 s d W 1 u c z E u e 1 N j b 3 J l Q W d h a W 5 z d C w 0 f S Z x d W 9 0 O y w m c X V v d D t T Z W N 0 a W 9 u M S 9 6 T G F k Z G V y M T B 5 c i 9 B d X R v U m V t b 3 Z l Z E N v b H V t b n M x L n t X a W 5 z L D V 9 J n F 1 b 3 Q 7 L C Z x d W 9 0 O 1 N l Y 3 R p b 2 4 x L 3 p M Y W R k Z X I x M H l y L 0 F 1 d G 9 S Z W 1 v d m V k Q 2 9 s d W 1 u c z E u e 0 R y Y X d z L D Z 9 J n F 1 b 3 Q 7 L C Z x d W 9 0 O 1 N l Y 3 R p b 2 4 x L 3 p M Y W R k Z X I x M H l y L 0 F 1 d G 9 S Z W 1 v d m V k Q 2 9 s d W 1 u c z E u e 0 x v c 3 N l c y w 3 f S Z x d W 9 0 O y w m c X V v d D t T Z W N 0 a W 9 u M S 9 6 T G F k Z G V y M T B 5 c i 9 B d X R v U m V t b 3 Z l Z E N v b H V t b n M x L n t M Y W R k Z X J Q b 2 l u d H M s O H 0 m c X V v d D s s J n F 1 b 3 Q 7 U 2 V j d G l v b j E v e k x h Z G R l c j E w e X I v Q X V 0 b 1 J l b W 9 2 Z W R D b 2 x 1 b W 5 z M S 5 7 U G V y Y 2 V u d G F n Z S w 5 f S Z x d W 9 0 O y w m c X V v d D t T Z W N 0 a W 9 u M S 9 6 T G F k Z G V y M T B 5 c i 9 B d X R v U m V t b 3 Z l Z E N v b H V t b n M x L n t M b 2 d v R m l s Z U 5 h b W U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6 T G F k Z G V y M T B 5 c i 9 B d X R v U m V t b 3 Z l Z E N v b H V t b n M x L n t Q b G F 5 Z W Q s M H 0 m c X V v d D s s J n F 1 b 3 Q 7 U 2 V j d G l v b j E v e k x h Z G R l c j E w e X I v Q X V 0 b 1 J l b W 9 2 Z W R D b 2 x 1 b W 5 z M S 5 7 V G V h b U l E L D F 9 J n F 1 b 3 Q 7 L C Z x d W 9 0 O 1 N l Y 3 R p b 2 4 x L 3 p M Y W R k Z X I x M H l y L 0 F 1 d G 9 S Z W 1 v d m V k Q 2 9 s d W 1 u c z E u e 1 R l Y W 1 O Y W 1 l L D J 9 J n F 1 b 3 Q 7 L C Z x d W 9 0 O 1 N l Y 3 R p b 2 4 x L 3 p M Y W R k Z X I x M H l y L 0 F 1 d G 9 S Z W 1 v d m V k Q 2 9 s d W 1 u c z E u e 1 N j b 3 J l R m 9 y L D N 9 J n F 1 b 3 Q 7 L C Z x d W 9 0 O 1 N l Y 3 R p b 2 4 x L 3 p M Y W R k Z X I x M H l y L 0 F 1 d G 9 S Z W 1 v d m V k Q 2 9 s d W 1 u c z E u e 1 N j b 3 J l Q W d h a W 5 z d C w 0 f S Z x d W 9 0 O y w m c X V v d D t T Z W N 0 a W 9 u M S 9 6 T G F k Z G V y M T B 5 c i 9 B d X R v U m V t b 3 Z l Z E N v b H V t b n M x L n t X a W 5 z L D V 9 J n F 1 b 3 Q 7 L C Z x d W 9 0 O 1 N l Y 3 R p b 2 4 x L 3 p M Y W R k Z X I x M H l y L 0 F 1 d G 9 S Z W 1 v d m V k Q 2 9 s d W 1 u c z E u e 0 R y Y X d z L D Z 9 J n F 1 b 3 Q 7 L C Z x d W 9 0 O 1 N l Y 3 R p b 2 4 x L 3 p M Y W R k Z X I x M H l y L 0 F 1 d G 9 S Z W 1 v d m V k Q 2 9 s d W 1 u c z E u e 0 x v c 3 N l c y w 3 f S Z x d W 9 0 O y w m c X V v d D t T Z W N 0 a W 9 u M S 9 6 T G F k Z G V y M T B 5 c i 9 B d X R v U m V t b 3 Z l Z E N v b H V t b n M x L n t M Y W R k Z X J Q b 2 l u d H M s O H 0 m c X V v d D s s J n F 1 b 3 Q 7 U 2 V j d G l v b j E v e k x h Z G R l c j E w e X I v Q X V 0 b 1 J l b W 9 2 Z W R D b 2 x 1 b W 5 z M S 5 7 U G V y Y 2 V u d G F n Z S w 5 f S Z x d W 9 0 O y w m c X V v d D t T Z W N 0 a W 9 u M S 9 6 T G F k Z G V y M T B 5 c i 9 B d X R v U m V t b 3 Z l Z E N v b H V t b n M x L n t M b 2 d v R m l s Z U 5 h b W U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6 V G l w c G l u Z 1 J l c 3 V s d H N Q b 3 d l c j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E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h M G N i M T V j N i 1 h Z D A 5 L T R i M W E t O T E 4 Y y 1 j M D M 2 M W Z i Z G I 2 Z T c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6 V G l w c G l u Z 1 J l c 3 V s d H N Q b 3 d l c i I g L z 4 8 R W 5 0 c n k g V H l w Z T 0 i R m l s b E x h c 3 R V c G R h d G V k I i B W Y W x 1 Z T 0 i Z D I w M j Q t M D M t M T J U M T E 6 M j U 6 M D c u M j g z O T M 4 N F o i I C 8 + P E V u d H J 5 I F R 5 c G U 9 I k Z p b G x D b 2 x 1 b W 5 U e X B l c y I g V m F s d W U 9 I n N B Z 1 l H Q W d V Q 0 V R S U N B Z 0 l D Q W c 9 P S I g L z 4 8 R W 5 0 c n k g V H l w Z T 0 i R m l s b E N v b H V t b k 5 h b W V z I i B W Y W x 1 Z T 0 i c 1 s m c X V v d D t U a X B w Z X J J R C Z x d W 9 0 O y w m c X V v d D t G a X J z d E 5 h b W U m c X V v d D s s J n F 1 b 3 Q 7 U 3 V y b m F t Z S Z x d W 9 0 O y w m c X V v d D t O d W 1 N Y X R j a G V z J n F 1 b 3 Q 7 L C Z x d W 9 0 O 0 h p d F J h d G U m c X V v d D s s J n F 1 b 3 Q 7 S n V z d F J h b m Q m c X V v d D s s J n F 1 b 3 Q 7 U H J p e m V z V 2 9 u J n F 1 b 3 Q 7 L C Z x d W 9 0 O 0 h h c 1 B h a W Q m c X V v d D s s J n F 1 b 3 Q 7 V G 9 0 Y W x Q b 3 d l c l R p c H B p b m d Q b 2 l u d H M m c X V v d D s s J n F 1 b 3 Q 7 V G l w c 0 N v c n J l Y 3 Q m c X V v d D s s J n F 1 b 3 Q 7 U G 9 3 Z X J I a X R S Y X R l J n F 1 b 3 Q 7 L C Z x d W 9 0 O 1 R o a X N S b 3 V u Z F R p c H B p b m d Q b 2 l u d H M m c X V v d D s s J n F 1 b 3 Q 7 V G h p c 1 J v d W 5 k U G 9 3 Z X J U a X B w a W 5 n U G 9 p b n R z J n F 1 b 3 Q 7 X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T g 3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6 V G l w c G l u Z 1 J l c 3 V s d H N Q b 3 d l c i 9 B d X R v U m V t b 3 Z l Z E N v b H V t b n M x L n t U a X B w Z X J J R C w w f S Z x d W 9 0 O y w m c X V v d D t T Z W N 0 a W 9 u M S 9 6 V G l w c G l u Z 1 J l c 3 V s d H N Q b 3 d l c i 9 B d X R v U m V t b 3 Z l Z E N v b H V t b n M x L n t G a X J z d E 5 h b W U s M X 0 m c X V v d D s s J n F 1 b 3 Q 7 U 2 V j d G l v b j E v e l R p c H B p b m d S Z X N 1 b H R z U G 9 3 Z X I v Q X V 0 b 1 J l b W 9 2 Z W R D b 2 x 1 b W 5 z M S 5 7 U 3 V y b m F t Z S w y f S Z x d W 9 0 O y w m c X V v d D t T Z W N 0 a W 9 u M S 9 6 V G l w c G l u Z 1 J l c 3 V s d H N Q b 3 d l c i 9 B d X R v U m V t b 3 Z l Z E N v b H V t b n M x L n t O d W 1 N Y X R j a G V z L D N 9 J n F 1 b 3 Q 7 L C Z x d W 9 0 O 1 N l Y 3 R p b 2 4 x L 3 p U a X B w a W 5 n U m V z d W x 0 c 1 B v d 2 V y L 0 F 1 d G 9 S Z W 1 v d m V k Q 2 9 s d W 1 u c z E u e 0 h p d F J h d G U s N H 0 m c X V v d D s s J n F 1 b 3 Q 7 U 2 V j d G l v b j E v e l R p c H B p b m d S Z X N 1 b H R z U G 9 3 Z X I v Q X V 0 b 1 J l b W 9 2 Z W R D b 2 x 1 b W 5 z M S 5 7 S n V z d F J h b m Q s N X 0 m c X V v d D s s J n F 1 b 3 Q 7 U 2 V j d G l v b j E v e l R p c H B p b m d S Z X N 1 b H R z U G 9 3 Z X I v Q X V 0 b 1 J l b W 9 2 Z W R D b 2 x 1 b W 5 z M S 5 7 U H J p e m V z V 2 9 u L D Z 9 J n F 1 b 3 Q 7 L C Z x d W 9 0 O 1 N l Y 3 R p b 2 4 x L 3 p U a X B w a W 5 n U m V z d W x 0 c 1 B v d 2 V y L 0 F 1 d G 9 S Z W 1 v d m V k Q 2 9 s d W 1 u c z E u e 0 h h c 1 B h a W Q s N 3 0 m c X V v d D s s J n F 1 b 3 Q 7 U 2 V j d G l v b j E v e l R p c H B p b m d S Z X N 1 b H R z U G 9 3 Z X I v Q X V 0 b 1 J l b W 9 2 Z W R D b 2 x 1 b W 5 z M S 5 7 V G 9 0 Y W x Q b 3 d l c l R p c H B p b m d Q b 2 l u d H M s O H 0 m c X V v d D s s J n F 1 b 3 Q 7 U 2 V j d G l v b j E v e l R p c H B p b m d S Z X N 1 b H R z U G 9 3 Z X I v Q X V 0 b 1 J l b W 9 2 Z W R D b 2 x 1 b W 5 z M S 5 7 V G l w c 0 N v c n J l Y 3 Q s O X 0 m c X V v d D s s J n F 1 b 3 Q 7 U 2 V j d G l v b j E v e l R p c H B p b m d S Z X N 1 b H R z U G 9 3 Z X I v Q X V 0 b 1 J l b W 9 2 Z W R D b 2 x 1 b W 5 z M S 5 7 U G 9 3 Z X J I a X R S Y X R l L D E w f S Z x d W 9 0 O y w m c X V v d D t T Z W N 0 a W 9 u M S 9 6 V G l w c G l u Z 1 J l c 3 V s d H N Q b 3 d l c i 9 B d X R v U m V t b 3 Z l Z E N v b H V t b n M x L n t U a G l z U m 9 1 b m R U a X B w a W 5 n U G 9 p b n R z L D E x f S Z x d W 9 0 O y w m c X V v d D t T Z W N 0 a W 9 u M S 9 6 V G l w c G l u Z 1 J l c 3 V s d H N Q b 3 d l c i 9 B d X R v U m V t b 3 Z l Z E N v b H V t b n M x L n t U a G l z U m 9 1 b m R Q b 3 d l c l R p c H B p b m d Q b 2 l u d H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6 V G l w c G l u Z 1 J l c 3 V s d H N Q b 3 d l c i 9 B d X R v U m V t b 3 Z l Z E N v b H V t b n M x L n t U a X B w Z X J J R C w w f S Z x d W 9 0 O y w m c X V v d D t T Z W N 0 a W 9 u M S 9 6 V G l w c G l u Z 1 J l c 3 V s d H N Q b 3 d l c i 9 B d X R v U m V t b 3 Z l Z E N v b H V t b n M x L n t G a X J z d E 5 h b W U s M X 0 m c X V v d D s s J n F 1 b 3 Q 7 U 2 V j d G l v b j E v e l R p c H B p b m d S Z X N 1 b H R z U G 9 3 Z X I v Q X V 0 b 1 J l b W 9 2 Z W R D b 2 x 1 b W 5 z M S 5 7 U 3 V y b m F t Z S w y f S Z x d W 9 0 O y w m c X V v d D t T Z W N 0 a W 9 u M S 9 6 V G l w c G l u Z 1 J l c 3 V s d H N Q b 3 d l c i 9 B d X R v U m V t b 3 Z l Z E N v b H V t b n M x L n t O d W 1 N Y X R j a G V z L D N 9 J n F 1 b 3 Q 7 L C Z x d W 9 0 O 1 N l Y 3 R p b 2 4 x L 3 p U a X B w a W 5 n U m V z d W x 0 c 1 B v d 2 V y L 0 F 1 d G 9 S Z W 1 v d m V k Q 2 9 s d W 1 u c z E u e 0 h p d F J h d G U s N H 0 m c X V v d D s s J n F 1 b 3 Q 7 U 2 V j d G l v b j E v e l R p c H B p b m d S Z X N 1 b H R z U G 9 3 Z X I v Q X V 0 b 1 J l b W 9 2 Z W R D b 2 x 1 b W 5 z M S 5 7 S n V z d F J h b m Q s N X 0 m c X V v d D s s J n F 1 b 3 Q 7 U 2 V j d G l v b j E v e l R p c H B p b m d S Z X N 1 b H R z U G 9 3 Z X I v Q X V 0 b 1 J l b W 9 2 Z W R D b 2 x 1 b W 5 z M S 5 7 U H J p e m V z V 2 9 u L D Z 9 J n F 1 b 3 Q 7 L C Z x d W 9 0 O 1 N l Y 3 R p b 2 4 x L 3 p U a X B w a W 5 n U m V z d W x 0 c 1 B v d 2 V y L 0 F 1 d G 9 S Z W 1 v d m V k Q 2 9 s d W 1 u c z E u e 0 h h c 1 B h a W Q s N 3 0 m c X V v d D s s J n F 1 b 3 Q 7 U 2 V j d G l v b j E v e l R p c H B p b m d S Z X N 1 b H R z U G 9 3 Z X I v Q X V 0 b 1 J l b W 9 2 Z W R D b 2 x 1 b W 5 z M S 5 7 V G 9 0 Y W x Q b 3 d l c l R p c H B p b m d Q b 2 l u d H M s O H 0 m c X V v d D s s J n F 1 b 3 Q 7 U 2 V j d G l v b j E v e l R p c H B p b m d S Z X N 1 b H R z U G 9 3 Z X I v Q X V 0 b 1 J l b W 9 2 Z W R D b 2 x 1 b W 5 z M S 5 7 V G l w c 0 N v c n J l Y 3 Q s O X 0 m c X V v d D s s J n F 1 b 3 Q 7 U 2 V j d G l v b j E v e l R p c H B p b m d S Z X N 1 b H R z U G 9 3 Z X I v Q X V 0 b 1 J l b W 9 2 Z W R D b 2 x 1 b W 5 z M S 5 7 U G 9 3 Z X J I a X R S Y X R l L D E w f S Z x d W 9 0 O y w m c X V v d D t T Z W N 0 a W 9 u M S 9 6 V G l w c G l u Z 1 J l c 3 V s d H N Q b 3 d l c i 9 B d X R v U m V t b 3 Z l Z E N v b H V t b n M x L n t U a G l z U m 9 1 b m R U a X B w a W 5 n U G 9 p b n R z L D E x f S Z x d W 9 0 O y w m c X V v d D t T Z W N 0 a W 9 u M S 9 6 V G l w c G l u Z 1 J l c 3 V s d H N Q b 3 d l c i 9 B d X R v U m V t b 3 Z l Z E N v b H V t b n M x L n t U a G l z U m 9 1 b m R Q b 3 d l c l R p c H B p b m d Q b 2 l u d H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6 V G l w c G l u Z 1 J l c 3 V s d H N C e U d y b 3 V w P C 9 J d G V t U G F 0 a D 4 8 L 0 l 0 Z W 1 M b 2 N h d G l v b j 4 8 U 3 R h Y m x l R W 5 0 c m l l c z 4 8 R W 5 0 c n k g V H l w Z T 0 i R m l s b E x h c 3 R V c G R h d G V k I i B W Y W x 1 Z T 0 i Z D I w M j Q t M D M t M T J U M T E 6 M j M 6 N T k u M z E 3 N D M 2 N l o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F c n J v c k N v d W 5 0 I i B W Y W x 1 Z T 0 i b D A i I C 8 + P E V u d H J 5 I F R 5 c G U 9 I k Z p b G x l Z E N v b X B s Z X R l U m V z d W x 0 V G 9 X b 3 J r c 2 h l Z X Q i I F Z h b H V l P S J s M S I g L z 4 8 R W 5 0 c n k g V H l w Z T 0 i R m l s b E V y c m 9 y Q 2 9 k Z S I g V m F s d W U 9 I n N V b m t u b 3 d u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F l Z D k 1 Y z Q z L T k w Y T U t N D c z M S 1 i O D A 5 L T M 5 M j V k M G Z m N D J i Z S I g L z 4 8 R W 5 0 c n k g V H l w Z T 0 i R m l s b E N v d W 5 0 I i B W Y W x 1 Z T 0 i b D I 0 M i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Q 2 9 s d W 1 u V H l w Z X M i I F Z h b H V l P S J z Q V F F Q 0 J n R U N C Z 1 l D Q W d J R k J n W U N C Z 0 l C Q W d F Q 0 V R S U N B Z 0 l D Q W c 9 P S I g L z 4 8 R W 5 0 c n k g V H l w Z T 0 i R m l s b E N v b H V t b k 5 h b W V z I i B W Y W x 1 Z T 0 i c 1 s m c X V v d D t J b m N s d W R l S W 5 H c m 9 1 c C Z x d W 9 0 O y w m c X V v d D t T Z W 5 k R 3 J v d X A m c X V v d D s s J n F 1 b 3 Q 7 R 3 J v d X B J R C Z x d W 9 0 O y w m c X V v d D t H c m 9 1 c E 5 h b W U m c X V v d D s s J n F 1 b 3 Q 7 Q W N 0 a X Z l J n F 1 b 3 Q 7 L C Z x d W 9 0 O 1 R p c H B l c k l E J n F 1 b 3 Q 7 L C Z x d W 9 0 O 0 Z p c n N 0 T m F t Z S Z x d W 9 0 O y w m c X V v d D t T d X J u Y W 1 l J n F 1 b 3 Q 7 L C Z x d W 9 0 O 1 R p c H N D b 3 J y Z W N 0 J n F 1 b 3 Q 7 L C Z x d W 9 0 O 1 d p b G R j Y X J k V G l w c y Z x d W 9 0 O y w m c X V v d D t U b 3 R h b F B v a W 5 0 c y Z x d W 9 0 O y w m c X V v d D t Q Z X J j Z W 5 0 V G l w c G V k J n F 1 b 3 Q 7 L C Z x d W 9 0 O 0 d l b m R l c i Z x d W 9 0 O y w m c X V v d D t S Z W d p b 2 4 m c X V v d D s s J n F 1 b 3 Q 7 V G V h b U Z v b G x v d 2 V k J n F 1 b 3 Q 7 L C Z x d W 9 0 O 0 N v b X B h b n k m c X V v d D s s J n F 1 b 3 Q 7 S n V z d F J h b m Q m c X V v d D s s J n F 1 b 3 Q 7 V G l w c 0 V u d G V y Z W Q m c X V v d D s s J n F 1 b 3 Q 7 V G 9 0 Y W x Q b 2 l u d H N H Y W 1 l M S Z x d W 9 0 O y w m c X V v d D t X a W x k Y 2 F y Z F R o a X N S b 3 V u Z C Z x d W 9 0 O y w m c X V v d D t M Y X N 0 U G 9 z J n F 1 b 3 Q 7 L C Z x d W 9 0 O 1 B y a X p l c 1 d v b i Z x d W 9 0 O y w m c X V v d D t I Y X N Q Y W l k J n F 1 b 3 Q 7 L C Z x d W 9 0 O 0 x h Z G R l c l R p c H N D b 3 J y Z W N 0 J n F 1 b 3 Q 7 L C Z x d W 9 0 O 0 x h Z G R l c l R p c H N D b 3 J y Z W N 0 V G h p c 1 J v d W 5 k J n F 1 b 3 Q 7 L C Z x d W 9 0 O 0 5 1 b U 1 h d G N o Z X M m c X V v d D s s J n F 1 b 3 Q 7 V G h p c 1 J v d W 5 k V G l w c G l u Z 1 B v a W 5 0 c y Z x d W 9 0 O y w m c X V v d D t U a G l z U m 9 1 b m R Q b 3 d l c l R p c H B p b m d Q b 2 l u d H M m c X V v d D t d I i A v P j x F b n R y e S B U e X B l P S J B Z G R l Z F R v R G F 0 Y U 1 v Z G V s I i B W Y W x 1 Z T 0 i b D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6 V G l w c G l u Z 1 J l c 3 V s d H N C e U d y b 3 V w L 0 F 1 d G 9 S Z W 1 v d m V k Q 2 9 s d W 1 u c z E u e 0 l u Y 2 x 1 Z G V J b k d y b 3 V w L D B 9 J n F 1 b 3 Q 7 L C Z x d W 9 0 O 1 N l Y 3 R p b 2 4 x L 3 p U a X B w a W 5 n U m V z d W x 0 c 0 J 5 R 3 J v d X A v Q X V 0 b 1 J l b W 9 2 Z W R D b 2 x 1 b W 5 z M S 5 7 U 2 V u Z E d y b 3 V w L D F 9 J n F 1 b 3 Q 7 L C Z x d W 9 0 O 1 N l Y 3 R p b 2 4 x L 3 p U a X B w a W 5 n U m V z d W x 0 c 0 J 5 R 3 J v d X A v Q X V 0 b 1 J l b W 9 2 Z W R D b 2 x 1 b W 5 z M S 5 7 R 3 J v d X B J R C w y f S Z x d W 9 0 O y w m c X V v d D t T Z W N 0 a W 9 u M S 9 6 V G l w c G l u Z 1 J l c 3 V s d H N C e U d y b 3 V w L 0 F 1 d G 9 S Z W 1 v d m V k Q 2 9 s d W 1 u c z E u e 0 d y b 3 V w T m F t Z S w z f S Z x d W 9 0 O y w m c X V v d D t T Z W N 0 a W 9 u M S 9 6 V G l w c G l u Z 1 J l c 3 V s d H N C e U d y b 3 V w L 0 F 1 d G 9 S Z W 1 v d m V k Q 2 9 s d W 1 u c z E u e 0 F j d G l 2 Z S w 0 f S Z x d W 9 0 O y w m c X V v d D t T Z W N 0 a W 9 u M S 9 6 V G l w c G l u Z 1 J l c 3 V s d H N C e U d y b 3 V w L 0 F 1 d G 9 S Z W 1 v d m V k Q 2 9 s d W 1 u c z E u e 1 R p c H B l c k l E L D V 9 J n F 1 b 3 Q 7 L C Z x d W 9 0 O 1 N l Y 3 R p b 2 4 x L 3 p U a X B w a W 5 n U m V z d W x 0 c 0 J 5 R 3 J v d X A v Q X V 0 b 1 J l b W 9 2 Z W R D b 2 x 1 b W 5 z M S 5 7 R m l y c 3 R O Y W 1 l L D Z 9 J n F 1 b 3 Q 7 L C Z x d W 9 0 O 1 N l Y 3 R p b 2 4 x L 3 p U a X B w a W 5 n U m V z d W x 0 c 0 J 5 R 3 J v d X A v Q X V 0 b 1 J l b W 9 2 Z W R D b 2 x 1 b W 5 z M S 5 7 U 3 V y b m F t Z S w 3 f S Z x d W 9 0 O y w m c X V v d D t T Z W N 0 a W 9 u M S 9 6 V G l w c G l u Z 1 J l c 3 V s d H N C e U d y b 3 V w L 0 F 1 d G 9 S Z W 1 v d m V k Q 2 9 s d W 1 u c z E u e 1 R p c H N D b 3 J y Z W N 0 L D h 9 J n F 1 b 3 Q 7 L C Z x d W 9 0 O 1 N l Y 3 R p b 2 4 x L 3 p U a X B w a W 5 n U m V z d W x 0 c 0 J 5 R 3 J v d X A v Q X V 0 b 1 J l b W 9 2 Z W R D b 2 x 1 b W 5 z M S 5 7 V 2 l s Z G N h c m R U a X B z L D l 9 J n F 1 b 3 Q 7 L C Z x d W 9 0 O 1 N l Y 3 R p b 2 4 x L 3 p U a X B w a W 5 n U m V z d W x 0 c 0 J 5 R 3 J v d X A v Q X V 0 b 1 J l b W 9 2 Z W R D b 2 x 1 b W 5 z M S 5 7 V G 9 0 Y W x Q b 2 l u d H M s M T B 9 J n F 1 b 3 Q 7 L C Z x d W 9 0 O 1 N l Y 3 R p b 2 4 x L 3 p U a X B w a W 5 n U m V z d W x 0 c 0 J 5 R 3 J v d X A v Q X V 0 b 1 J l b W 9 2 Z W R D b 2 x 1 b W 5 z M S 5 7 U G V y Y 2 V u d F R p c H B l Z C w x M X 0 m c X V v d D s s J n F 1 b 3 Q 7 U 2 V j d G l v b j E v e l R p c H B p b m d S Z X N 1 b H R z Q n l H c m 9 1 c C 9 B d X R v U m V t b 3 Z l Z E N v b H V t b n M x L n t H Z W 5 k Z X I s M T J 9 J n F 1 b 3 Q 7 L C Z x d W 9 0 O 1 N l Y 3 R p b 2 4 x L 3 p U a X B w a W 5 n U m V z d W x 0 c 0 J 5 R 3 J v d X A v Q X V 0 b 1 J l b W 9 2 Z W R D b 2 x 1 b W 5 z M S 5 7 U m V n a W 9 u L D E z f S Z x d W 9 0 O y w m c X V v d D t T Z W N 0 a W 9 u M S 9 6 V G l w c G l u Z 1 J l c 3 V s d H N C e U d y b 3 V w L 0 F 1 d G 9 S Z W 1 v d m V k Q 2 9 s d W 1 u c z E u e 1 R l Y W 1 G b 2 x s b 3 d l Z C w x N H 0 m c X V v d D s s J n F 1 b 3 Q 7 U 2 V j d G l v b j E v e l R p c H B p b m d S Z X N 1 b H R z Q n l H c m 9 1 c C 9 B d X R v U m V t b 3 Z l Z E N v b H V t b n M x L n t D b 2 1 w Y W 5 5 L D E 1 f S Z x d W 9 0 O y w m c X V v d D t T Z W N 0 a W 9 u M S 9 6 V G l w c G l u Z 1 J l c 3 V s d H N C e U d y b 3 V w L 0 F 1 d G 9 S Z W 1 v d m V k Q 2 9 s d W 1 u c z E u e 0 p 1 c 3 R S Y W 5 k L D E 2 f S Z x d W 9 0 O y w m c X V v d D t T Z W N 0 a W 9 u M S 9 6 V G l w c G l u Z 1 J l c 3 V s d H N C e U d y b 3 V w L 0 F 1 d G 9 S Z W 1 v d m V k Q 2 9 s d W 1 u c z E u e 1 R p c H N F b n R l c m V k L D E 3 f S Z x d W 9 0 O y w m c X V v d D t T Z W N 0 a W 9 u M S 9 6 V G l w c G l u Z 1 J l c 3 V s d H N C e U d y b 3 V w L 0 F 1 d G 9 S Z W 1 v d m V k Q 2 9 s d W 1 u c z E u e 1 R v d G F s U G 9 p b n R z R 2 F t Z T E s M T h 9 J n F 1 b 3 Q 7 L C Z x d W 9 0 O 1 N l Y 3 R p b 2 4 x L 3 p U a X B w a W 5 n U m V z d W x 0 c 0 J 5 R 3 J v d X A v Q X V 0 b 1 J l b W 9 2 Z W R D b 2 x 1 b W 5 z M S 5 7 V 2 l s Z G N h c m R U a G l z U m 9 1 b m Q s M T l 9 J n F 1 b 3 Q 7 L C Z x d W 9 0 O 1 N l Y 3 R p b 2 4 x L 3 p U a X B w a W 5 n U m V z d W x 0 c 0 J 5 R 3 J v d X A v Q X V 0 b 1 J l b W 9 2 Z W R D b 2 x 1 b W 5 z M S 5 7 T G F z d F B v c y w y M H 0 m c X V v d D s s J n F 1 b 3 Q 7 U 2 V j d G l v b j E v e l R p c H B p b m d S Z X N 1 b H R z Q n l H c m 9 1 c C 9 B d X R v U m V t b 3 Z l Z E N v b H V t b n M x L n t Q c m l 6 Z X N X b 2 4 s M j F 9 J n F 1 b 3 Q 7 L C Z x d W 9 0 O 1 N l Y 3 R p b 2 4 x L 3 p U a X B w a W 5 n U m V z d W x 0 c 0 J 5 R 3 J v d X A v Q X V 0 b 1 J l b W 9 2 Z W R D b 2 x 1 b W 5 z M S 5 7 S G F z U G F p Z C w y M n 0 m c X V v d D s s J n F 1 b 3 Q 7 U 2 V j d G l v b j E v e l R p c H B p b m d S Z X N 1 b H R z Q n l H c m 9 1 c C 9 B d X R v U m V t b 3 Z l Z E N v b H V t b n M x L n t M Y W R k Z X J U a X B z Q 2 9 y c m V j d C w y M 3 0 m c X V v d D s s J n F 1 b 3 Q 7 U 2 V j d G l v b j E v e l R p c H B p b m d S Z X N 1 b H R z Q n l H c m 9 1 c C 9 B d X R v U m V t b 3 Z l Z E N v b H V t b n M x L n t M Y W R k Z X J U a X B z Q 2 9 y c m V j d F R o a X N S b 3 V u Z C w y N H 0 m c X V v d D s s J n F 1 b 3 Q 7 U 2 V j d G l v b j E v e l R p c H B p b m d S Z X N 1 b H R z Q n l H c m 9 1 c C 9 B d X R v U m V t b 3 Z l Z E N v b H V t b n M x L n t O d W 1 N Y X R j a G V z L D I 1 f S Z x d W 9 0 O y w m c X V v d D t T Z W N 0 a W 9 u M S 9 6 V G l w c G l u Z 1 J l c 3 V s d H N C e U d y b 3 V w L 0 F 1 d G 9 S Z W 1 v d m V k Q 2 9 s d W 1 u c z E u e 1 R o a X N S b 3 V u Z F R p c H B p b m d Q b 2 l u d H M s M j Z 9 J n F 1 b 3 Q 7 L C Z x d W 9 0 O 1 N l Y 3 R p b 2 4 x L 3 p U a X B w a W 5 n U m V z d W x 0 c 0 J 5 R 3 J v d X A v Q X V 0 b 1 J l b W 9 2 Z W R D b 2 x 1 b W 5 z M S 5 7 V G h p c 1 J v d W 5 k U G 9 3 Z X J U a X B w a W 5 n U G 9 p b n R z L D I 3 f S Z x d W 9 0 O 1 0 s J n F 1 b 3 Q 7 Q 2 9 s d W 1 u Q 2 9 1 b n Q m c X V v d D s 6 M j g s J n F 1 b 3 Q 7 S 2 V 5 Q 2 9 s d W 1 u T m F t Z X M m c X V v d D s 6 W 1 0 s J n F 1 b 3 Q 7 Q 2 9 s d W 1 u S W R l b n R p d G l l c y Z x d W 9 0 O z p b J n F 1 b 3 Q 7 U 2 V j d G l v b j E v e l R p c H B p b m d S Z X N 1 b H R z Q n l H c m 9 1 c C 9 B d X R v U m V t b 3 Z l Z E N v b H V t b n M x L n t J b m N s d W R l S W 5 H c m 9 1 c C w w f S Z x d W 9 0 O y w m c X V v d D t T Z W N 0 a W 9 u M S 9 6 V G l w c G l u Z 1 J l c 3 V s d H N C e U d y b 3 V w L 0 F 1 d G 9 S Z W 1 v d m V k Q 2 9 s d W 1 u c z E u e 1 N l b m R H c m 9 1 c C w x f S Z x d W 9 0 O y w m c X V v d D t T Z W N 0 a W 9 u M S 9 6 V G l w c G l u Z 1 J l c 3 V s d H N C e U d y b 3 V w L 0 F 1 d G 9 S Z W 1 v d m V k Q 2 9 s d W 1 u c z E u e 0 d y b 3 V w S U Q s M n 0 m c X V v d D s s J n F 1 b 3 Q 7 U 2 V j d G l v b j E v e l R p c H B p b m d S Z X N 1 b H R z Q n l H c m 9 1 c C 9 B d X R v U m V t b 3 Z l Z E N v b H V t b n M x L n t H c m 9 1 c E 5 h b W U s M 3 0 m c X V v d D s s J n F 1 b 3 Q 7 U 2 V j d G l v b j E v e l R p c H B p b m d S Z X N 1 b H R z Q n l H c m 9 1 c C 9 B d X R v U m V t b 3 Z l Z E N v b H V t b n M x L n t B Y 3 R p d m U s N H 0 m c X V v d D s s J n F 1 b 3 Q 7 U 2 V j d G l v b j E v e l R p c H B p b m d S Z X N 1 b H R z Q n l H c m 9 1 c C 9 B d X R v U m V t b 3 Z l Z E N v b H V t b n M x L n t U a X B w Z X J J R C w 1 f S Z x d W 9 0 O y w m c X V v d D t T Z W N 0 a W 9 u M S 9 6 V G l w c G l u Z 1 J l c 3 V s d H N C e U d y b 3 V w L 0 F 1 d G 9 S Z W 1 v d m V k Q 2 9 s d W 1 u c z E u e 0 Z p c n N 0 T m F t Z S w 2 f S Z x d W 9 0 O y w m c X V v d D t T Z W N 0 a W 9 u M S 9 6 V G l w c G l u Z 1 J l c 3 V s d H N C e U d y b 3 V w L 0 F 1 d G 9 S Z W 1 v d m V k Q 2 9 s d W 1 u c z E u e 1 N 1 c m 5 h b W U s N 3 0 m c X V v d D s s J n F 1 b 3 Q 7 U 2 V j d G l v b j E v e l R p c H B p b m d S Z X N 1 b H R z Q n l H c m 9 1 c C 9 B d X R v U m V t b 3 Z l Z E N v b H V t b n M x L n t U a X B z Q 2 9 y c m V j d C w 4 f S Z x d W 9 0 O y w m c X V v d D t T Z W N 0 a W 9 u M S 9 6 V G l w c G l u Z 1 J l c 3 V s d H N C e U d y b 3 V w L 0 F 1 d G 9 S Z W 1 v d m V k Q 2 9 s d W 1 u c z E u e 1 d p b G R j Y X J k V G l w c y w 5 f S Z x d W 9 0 O y w m c X V v d D t T Z W N 0 a W 9 u M S 9 6 V G l w c G l u Z 1 J l c 3 V s d H N C e U d y b 3 V w L 0 F 1 d G 9 S Z W 1 v d m V k Q 2 9 s d W 1 u c z E u e 1 R v d G F s U G 9 p b n R z L D E w f S Z x d W 9 0 O y w m c X V v d D t T Z W N 0 a W 9 u M S 9 6 V G l w c G l u Z 1 J l c 3 V s d H N C e U d y b 3 V w L 0 F 1 d G 9 S Z W 1 v d m V k Q 2 9 s d W 1 u c z E u e 1 B l c m N l b n R U a X B w Z W Q s M T F 9 J n F 1 b 3 Q 7 L C Z x d W 9 0 O 1 N l Y 3 R p b 2 4 x L 3 p U a X B w a W 5 n U m V z d W x 0 c 0 J 5 R 3 J v d X A v Q X V 0 b 1 J l b W 9 2 Z W R D b 2 x 1 b W 5 z M S 5 7 R 2 V u Z G V y L D E y f S Z x d W 9 0 O y w m c X V v d D t T Z W N 0 a W 9 u M S 9 6 V G l w c G l u Z 1 J l c 3 V s d H N C e U d y b 3 V w L 0 F 1 d G 9 S Z W 1 v d m V k Q 2 9 s d W 1 u c z E u e 1 J l Z 2 l v b i w x M 3 0 m c X V v d D s s J n F 1 b 3 Q 7 U 2 V j d G l v b j E v e l R p c H B p b m d S Z X N 1 b H R z Q n l H c m 9 1 c C 9 B d X R v U m V t b 3 Z l Z E N v b H V t b n M x L n t U Z W F t R m 9 s b G 9 3 Z W Q s M T R 9 J n F 1 b 3 Q 7 L C Z x d W 9 0 O 1 N l Y 3 R p b 2 4 x L 3 p U a X B w a W 5 n U m V z d W x 0 c 0 J 5 R 3 J v d X A v Q X V 0 b 1 J l b W 9 2 Z W R D b 2 x 1 b W 5 z M S 5 7 Q 2 9 t c G F u e S w x N X 0 m c X V v d D s s J n F 1 b 3 Q 7 U 2 V j d G l v b j E v e l R p c H B p b m d S Z X N 1 b H R z Q n l H c m 9 1 c C 9 B d X R v U m V t b 3 Z l Z E N v b H V t b n M x L n t K d X N 0 U m F u Z C w x N n 0 m c X V v d D s s J n F 1 b 3 Q 7 U 2 V j d G l v b j E v e l R p c H B p b m d S Z X N 1 b H R z Q n l H c m 9 1 c C 9 B d X R v U m V t b 3 Z l Z E N v b H V t b n M x L n t U a X B z R W 5 0 Z X J l Z C w x N 3 0 m c X V v d D s s J n F 1 b 3 Q 7 U 2 V j d G l v b j E v e l R p c H B p b m d S Z X N 1 b H R z Q n l H c m 9 1 c C 9 B d X R v U m V t b 3 Z l Z E N v b H V t b n M x L n t U b 3 R h b F B v a W 5 0 c 0 d h b W U x L D E 4 f S Z x d W 9 0 O y w m c X V v d D t T Z W N 0 a W 9 u M S 9 6 V G l w c G l u Z 1 J l c 3 V s d H N C e U d y b 3 V w L 0 F 1 d G 9 S Z W 1 v d m V k Q 2 9 s d W 1 u c z E u e 1 d p b G R j Y X J k V G h p c 1 J v d W 5 k L D E 5 f S Z x d W 9 0 O y w m c X V v d D t T Z W N 0 a W 9 u M S 9 6 V G l w c G l u Z 1 J l c 3 V s d H N C e U d y b 3 V w L 0 F 1 d G 9 S Z W 1 v d m V k Q 2 9 s d W 1 u c z E u e 0 x h c 3 R Q b 3 M s M j B 9 J n F 1 b 3 Q 7 L C Z x d W 9 0 O 1 N l Y 3 R p b 2 4 x L 3 p U a X B w a W 5 n U m V z d W x 0 c 0 J 5 R 3 J v d X A v Q X V 0 b 1 J l b W 9 2 Z W R D b 2 x 1 b W 5 z M S 5 7 U H J p e m V z V 2 9 u L D I x f S Z x d W 9 0 O y w m c X V v d D t T Z W N 0 a W 9 u M S 9 6 V G l w c G l u Z 1 J l c 3 V s d H N C e U d y b 3 V w L 0 F 1 d G 9 S Z W 1 v d m V k Q 2 9 s d W 1 u c z E u e 0 h h c 1 B h a W Q s M j J 9 J n F 1 b 3 Q 7 L C Z x d W 9 0 O 1 N l Y 3 R p b 2 4 x L 3 p U a X B w a W 5 n U m V z d W x 0 c 0 J 5 R 3 J v d X A v Q X V 0 b 1 J l b W 9 2 Z W R D b 2 x 1 b W 5 z M S 5 7 T G F k Z G V y V G l w c 0 N v c n J l Y 3 Q s M j N 9 J n F 1 b 3 Q 7 L C Z x d W 9 0 O 1 N l Y 3 R p b 2 4 x L 3 p U a X B w a W 5 n U m V z d W x 0 c 0 J 5 R 3 J v d X A v Q X V 0 b 1 J l b W 9 2 Z W R D b 2 x 1 b W 5 z M S 5 7 T G F k Z G V y V G l w c 0 N v c n J l Y 3 R U a G l z U m 9 1 b m Q s M j R 9 J n F 1 b 3 Q 7 L C Z x d W 9 0 O 1 N l Y 3 R p b 2 4 x L 3 p U a X B w a W 5 n U m V z d W x 0 c 0 J 5 R 3 J v d X A v Q X V 0 b 1 J l b W 9 2 Z W R D b 2 x 1 b W 5 z M S 5 7 T n V t T W F 0 Y 2 h l c y w y N X 0 m c X V v d D s s J n F 1 b 3 Q 7 U 2 V j d G l v b j E v e l R p c H B p b m d S Z X N 1 b H R z Q n l H c m 9 1 c C 9 B d X R v U m V t b 3 Z l Z E N v b H V t b n M x L n t U a G l z U m 9 1 b m R U a X B w a W 5 n U G 9 p b n R z L D I 2 f S Z x d W 9 0 O y w m c X V v d D t T Z W N 0 a W 9 u M S 9 6 V G l w c G l u Z 1 J l c 3 V s d H N C e U d y b 3 V w L 0 F 1 d G 9 S Z W 1 v d m V k Q 2 9 s d W 1 u c z E u e 1 R o a X N S b 3 V u Z F B v d 2 V y V G l w c G l u Z 1 B v a W 5 0 c y w y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p U a X B w a W 5 n U m V z d W x 0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M v Z G J v X 3 p U a X B w a W 5 n U m V z d W x 0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y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3 B 0 a W 9 u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H R p b 2 5 z L 2 R i b 1 9 P c H R p b 2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3 B 0 a W 9 u c y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w d G l v b n M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V G h p c 1 J v d W 5 k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1 R o a X N S b 3 V u Z C 9 k Y m 9 f e l R p c H B p b m d S Z X N 1 b H R z V G h p c 1 J v d W 5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x h Z G R l c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T G F k Z G V y L 0 h G V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M Y W R k Z X I v Z G J v X 3 p M Y W R k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T G F k Z G V y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S G 9 0 V G l w U 3 V y d m l 2 b 3 J z U H J l d m l v d X N S b 3 V u Z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S G 9 0 V G l w U 3 V y d m l 2 b 3 J z U H J l d m l v d X N S b 3 V u Z C 9 k Y m 9 f e k h v d F R p c F N 1 c n Z p d m 9 y c 1 B y Z X Z p b 3 V z U m 9 1 b m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S W 5 2 Y W x p Z E h v d F R p c H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l u d m F s a W R I b 3 R U a X B z L 2 R i b 1 9 6 S W 5 2 Y W x p Z E h v d F R p c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M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y 9 T b 3 J 0 Z W Q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I b 3 R U a X B T d X J 2 a X Z v c n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h v d F R p c F N 1 c n Z p d m 9 y c y 9 k Y m 9 f e k h v d F R p c F N 1 c n Z p d m 9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I b 3 R U a X B z V X N l Z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S G 9 0 V G l w c 1 V z Z W Q v Z G J v X 3 p I b 3 R U a X B z V X N l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1 d p b m 5 l c l R o a X N S b 3 V u Z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X a W 5 u Z X J U a G l z U m 9 1 b m Q v Z G J v X 3 p U a X B w a W 5 n U m V z d W x 0 c 1 d p b m 5 l c l R o a X N S b 3 V u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1 d p b m 5 l c l R o a X N S b 3 V u Z F B h a W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V 2 l u b m V y V G h p c 1 J v d W 5 k U G F p Z C 9 k Y m 9 f e l R p c H B p b m d S Z X N 1 b H R z V 2 l u b m V y V G h p c 1 J v d W 5 k U G F p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I b 3 R U a X B S Z X N l d F J v d W 5 k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I b 3 R U a X B S Z X N l d F J v d W 5 k L 2 R i b 1 9 6 S G 9 0 V G l w U m V z Z X R S b 3 V u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c H B l c k x h Z G R l c l B v c 2 l 0 a W 9 u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w Z X J M Y W R k Z X J Q b 3 N p d G l v b n M v S E Z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w c G V y T G F k Z G V y U G 9 z a X R p b 2 5 z L 2 R i b 1 9 U a X B w Z X J M Y W R k Z X J Q b 3 N p d G l v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w Z X J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c H B l c n M v S E Z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w c G V y c y 9 k Y m 9 f V G l w c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Y W 1 M Y W R k Z X J Q b 3 N p d G l v b n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V h b U x h Z G R l c l B v c 2 l 0 a W 9 u c y 9 k Y m 9 f V G V h b U x h Z G R l c l B v c 2 l 0 a W 9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J b n Z h b G l k V G l w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S W 5 2 Y W x p Z F R p c H M v Z G J v X 3 p J b n Z h b G l k V G l w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J b n Z h b G l k V 2 l s Z G N h c m R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J b n Z h b G l k V 2 l s Z G N h c m R z L 2 R i b 1 9 6 S W 5 2 Y W x p Z F d p b G R j Y X J k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N o Z X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0 Y 2 h l c y 9 k Y m 9 f T W F 0 Y 2 h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y b 3 V w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c m 9 1 c H M v Z G J v X 0 d y b 3 V w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y b 3 V w T W V t Y m V y c 2 h p c H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3 J v d X B N Z W 1 i Z X J z a G l w c y 9 k Y m 9 f R 3 J v d X B N Z W 1 i Z X J z a G l w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v d W 5 k V G l w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b 3 V u Z F R p c H M v Z G J v X 1 J v d W 5 k V G l w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Y W 1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Y W 1 z L 0 h G V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Y W 1 z L 2 R i b 1 9 U Z W F t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V l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Z W 5 1 Z X M v S E Z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W V z L 2 R i b 1 9 W Z W 5 1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c H M v S E Z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w c y 9 k Y m 9 f V G l w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z c E 5 l d F V z Z X J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z c E 5 l d F V z Z X J z L 0 h G V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z c E 5 l d F V z Z X J z L 2 R i b 1 9 B c 3 B O Z X R V c 2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N o Z X M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N o Z X M v T W V y Z 2 V k J T I w U X V l c m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j a G V z L 0 1 l c m d l Z C U y M F F 1 Z X J p Z X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0 Y 2 h l c y 9 F e H B h b m R l Z C U y M F R l Y W 1 z L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j a G V z L 0 V 4 c G F u Z G V k J T I w V G V h b X M u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v d W 5 k V G l w c y 9 N Z X J n Z W Q l M j B R d W V y a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v d W 5 k V G l w c y 9 F e H B h b m R l Z C U y M F R l Y W 1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w c G V y c y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w Z X J z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w Z X J z L 0 V 4 c G F u Z G V k J T I w V G V h b X M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N o Z X M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j a G V z L 0 F k Z G V k J T I w Q 3 V z d G 9 t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N o Z X M v Q W R k Z W Q l M j B D b 2 5 k a X R p b 2 5 h b C U y M E N v b H V t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N o Z X M v Q W R k Z W Q l M j B D b 2 5 k a X R p b 2 5 h b C U y M E N v b H V t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j a G V z L 0 F k Z G V k J T I w Q 2 9 u Z G l 0 a W 9 u Y W w l M j B D b 2 x 1 b W 4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0 Y 2 h l c y 9 B Z G R l Z C U y M E N v b m R p d G l v b m F s J T I w Q 2 9 s d W 1 u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N o Z X M v Q W R k Z W Q l M j B D b 2 5 k a X R p b 2 5 h b C U y M E N v b H V t b j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V F 1 Y X J 0 Z X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R d W F y d G V y L 2 R i b 1 9 6 V G l w c G l u Z 1 J l c 3 V s d H N C e V F 1 Y X J 0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V F 1 Y X J 0 Z X I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Y W 1 M Y W R k Z X J Q b 3 N p d G l v b n M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V h b U x h Z G R l c l B v c 2 l 0 a W 9 u c y U y M C g y K S 9 I R l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Z W F t T G F k Z G V y U G 9 z a X R p b 2 5 z J T I w K D I p L 2 R i b 1 9 U Z W F t T G F k Z G V y U G 9 z a X R p b 2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V h b U x h Z G R l c l B v c 2 l 0 a W 9 u c y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Z W F t T G F k Z G V y U G 9 z a X R p b 2 5 z J T I w K D M p L 0 h G V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Y W 1 M Y W R k Z X J Q b 3 N p d G l v b n M l M j A o M y k v Z G J v X 1 R l Y W 1 M Y W R k Z X J Q b 3 N p d G l v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j a G V z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N o Z X M l M j A o M i k v Z G J v X 0 1 h d G N o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V R l Y W 1 G b 2 x s b 3 d l Z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V R l Y W 1 G b 2 x s b 3 d l Z C 9 I R l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V R l Y W 1 G b 2 x s b 3 d l Z C 9 k Y m 9 f e l R p c H B p b m d S Z X N 1 b H R z Q n l U Z W F t R m 9 s b G 9 3 Z W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V R l Y W 1 G b 2 x s b 3 d l Z C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S Z W d p b 2 4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S Z W d p b 2 4 v S E Z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S Z W d p b 2 4 v Z G J v X 3 p U a X B w a W 5 n U m V z d W x 0 c 0 J 5 U m V n a W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H Z W 5 k Z X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H Z W 5 k Z X I v S E Z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H Z W 5 k Z X I v Z G J v X 3 p U a X B w a W 5 n U m V z d W x 0 c 0 J 5 R 2 V u Z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x h Z G R l c j E w e X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x h Z G R l c j E w e X I v Z G J v X 3 p M Y W R k Z X I x M H l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x h Z G R l c j E w e X I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1 B v d 2 V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1 B v d 2 V y L 2 R i b 1 9 6 V G l w c G l u Z 1 J l c 3 V s d H N Q b 3 d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1 B v d 2 V y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U d y b 3 V w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0 J 5 R 3 J v d X A v Z G J v X 3 p U a X B w a W 5 n U m V z d W x 0 c 0 J 5 R 3 J v d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U d y b 3 V w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c m 9 1 c H M v U 2 9 y d G V k J T I w U m 9 3 c z w v S X R l b V B h d G g + P C 9 J d G V t T G 9 j Y X R p b 2 4 + P F N 0 Y W J s Z U V u d H J p Z X M g L z 4 8 L 0 l 0 Z W 0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R d W V y e U d y b 3 V w c y I g V m F s d W U 9 I n N B Q U F B Q U E 9 P S I g L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6 T G F k Z G V y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3 p M Y W R k Z X J f X z I i I C 8 + P E V u d H J 5 I F R 5 c G U 9 I k Z p b G x l Z E N v b X B s Z X R l U m V z d W x 0 V G 9 X b 3 J r c 2 h l Z X Q i I F Z h b H V l P S J s M S I g L z 4 8 R W 5 0 c n k g V H l w Z T 0 i U X V l c n l J R C I g V m F s d W U 9 I n M x Z T N m M W N m O S 0 x O T A 2 L T Q 4 N m U t Y m M 0 O S 0 0 Y T U 0 M 2 F h Z T A 2 N T E i I C 8 + P E V u d H J 5 I F R 5 c G U 9 I k Z p b G x M Y X N 0 V X B k Y X R l Z C I g V m F s d W U 9 I m Q y M D I 0 L T A z L T E y V D E x O j I 0 O j A x L j k x M T E 3 N z l a I i A v P j x F b n R y e S B U e X B l P S J G a W x s Q 2 9 s d W 1 u V H l w Z X M i I F Z h b H V l P S J z Q W d J R 0 F n S U N B Z 0 l D Q l F Z P S I g L z 4 8 R W 5 0 c n k g V H l w Z T 0 i R m l s b E N v b H V t b k 5 h b W V z I i B W Y W x 1 Z T 0 i c 1 s m c X V v d D t Q b G F 5 Z W Q m c X V v d D s s J n F 1 b 3 Q 7 V G V h b U l E J n F 1 b 3 Q 7 L C Z x d W 9 0 O 1 R l Y W 1 O Y W 1 l J n F 1 b 3 Q 7 L C Z x d W 9 0 O 1 N j b 3 J l R m 9 y J n F 1 b 3 Q 7 L C Z x d W 9 0 O 1 N j b 3 J l Q W d h a W 5 z d C Z x d W 9 0 O y w m c X V v d D t X a W 5 z J n F 1 b 3 Q 7 L C Z x d W 9 0 O 0 R y Y X d z J n F 1 b 3 Q 7 L C Z x d W 9 0 O 0 x v c 3 N l c y Z x d W 9 0 O y w m c X V v d D t M Y W R k Z X J Q b 2 l u d H M m c X V v d D s s J n F 1 b 3 Q 7 U G V y Y 2 V u d G F n Z S Z x d W 9 0 O y w m c X V v d D t M b 2 d v R m l s Z U 5 h b W U m c X V v d D t d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4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6 T G F k Z G V y I C g y K S 9 B d X R v U m V t b 3 Z l Z E N v b H V t b n M x L n t Q b G F 5 Z W Q s M H 0 m c X V v d D s s J n F 1 b 3 Q 7 U 2 V j d G l v b j E v e k x h Z G R l c i A o M i k v Q X V 0 b 1 J l b W 9 2 Z W R D b 2 x 1 b W 5 z M S 5 7 V G V h b U l E L D F 9 J n F 1 b 3 Q 7 L C Z x d W 9 0 O 1 N l Y 3 R p b 2 4 x L 3 p M Y W R k Z X I g K D I p L 0 F 1 d G 9 S Z W 1 v d m V k Q 2 9 s d W 1 u c z E u e 1 R l Y W 1 O Y W 1 l L D J 9 J n F 1 b 3 Q 7 L C Z x d W 9 0 O 1 N l Y 3 R p b 2 4 x L 3 p M Y W R k Z X I g K D I p L 0 F 1 d G 9 S Z W 1 v d m V k Q 2 9 s d W 1 u c z E u e 1 N j b 3 J l R m 9 y L D N 9 J n F 1 b 3 Q 7 L C Z x d W 9 0 O 1 N l Y 3 R p b 2 4 x L 3 p M Y W R k Z X I g K D I p L 0 F 1 d G 9 S Z W 1 v d m V k Q 2 9 s d W 1 u c z E u e 1 N j b 3 J l Q W d h a W 5 z d C w 0 f S Z x d W 9 0 O y w m c X V v d D t T Z W N 0 a W 9 u M S 9 6 T G F k Z G V y I C g y K S 9 B d X R v U m V t b 3 Z l Z E N v b H V t b n M x L n t X a W 5 z L D V 9 J n F 1 b 3 Q 7 L C Z x d W 9 0 O 1 N l Y 3 R p b 2 4 x L 3 p M Y W R k Z X I g K D I p L 0 F 1 d G 9 S Z W 1 v d m V k Q 2 9 s d W 1 u c z E u e 0 R y Y X d z L D Z 9 J n F 1 b 3 Q 7 L C Z x d W 9 0 O 1 N l Y 3 R p b 2 4 x L 3 p M Y W R k Z X I g K D I p L 0 F 1 d G 9 S Z W 1 v d m V k Q 2 9 s d W 1 u c z E u e 0 x v c 3 N l c y w 3 f S Z x d W 9 0 O y w m c X V v d D t T Z W N 0 a W 9 u M S 9 6 T G F k Z G V y I C g y K S 9 B d X R v U m V t b 3 Z l Z E N v b H V t b n M x L n t M Y W R k Z X J Q b 2 l u d H M s O H 0 m c X V v d D s s J n F 1 b 3 Q 7 U 2 V j d G l v b j E v e k x h Z G R l c i A o M i k v Q X V 0 b 1 J l b W 9 2 Z W R D b 2 x 1 b W 5 z M S 5 7 U G V y Y 2 V u d G F n Z S w 5 f S Z x d W 9 0 O y w m c X V v d D t T Z W N 0 a W 9 u M S 9 6 T G F k Z G V y I C g y K S 9 B d X R v U m V t b 3 Z l Z E N v b H V t b n M x L n t M b 2 d v R m l s Z U 5 h b W U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6 T G F k Z G V y I C g y K S 9 B d X R v U m V t b 3 Z l Z E N v b H V t b n M x L n t Q b G F 5 Z W Q s M H 0 m c X V v d D s s J n F 1 b 3 Q 7 U 2 V j d G l v b j E v e k x h Z G R l c i A o M i k v Q X V 0 b 1 J l b W 9 2 Z W R D b 2 x 1 b W 5 z M S 5 7 V G V h b U l E L D F 9 J n F 1 b 3 Q 7 L C Z x d W 9 0 O 1 N l Y 3 R p b 2 4 x L 3 p M Y W R k Z X I g K D I p L 0 F 1 d G 9 S Z W 1 v d m V k Q 2 9 s d W 1 u c z E u e 1 R l Y W 1 O Y W 1 l L D J 9 J n F 1 b 3 Q 7 L C Z x d W 9 0 O 1 N l Y 3 R p b 2 4 x L 3 p M Y W R k Z X I g K D I p L 0 F 1 d G 9 S Z W 1 v d m V k Q 2 9 s d W 1 u c z E u e 1 N j b 3 J l R m 9 y L D N 9 J n F 1 b 3 Q 7 L C Z x d W 9 0 O 1 N l Y 3 R p b 2 4 x L 3 p M Y W R k Z X I g K D I p L 0 F 1 d G 9 S Z W 1 v d m V k Q 2 9 s d W 1 u c z E u e 1 N j b 3 J l Q W d h a W 5 z d C w 0 f S Z x d W 9 0 O y w m c X V v d D t T Z W N 0 a W 9 u M S 9 6 T G F k Z G V y I C g y K S 9 B d X R v U m V t b 3 Z l Z E N v b H V t b n M x L n t X a W 5 z L D V 9 J n F 1 b 3 Q 7 L C Z x d W 9 0 O 1 N l Y 3 R p b 2 4 x L 3 p M Y W R k Z X I g K D I p L 0 F 1 d G 9 S Z W 1 v d m V k Q 2 9 s d W 1 u c z E u e 0 R y Y X d z L D Z 9 J n F 1 b 3 Q 7 L C Z x d W 9 0 O 1 N l Y 3 R p b 2 4 x L 3 p M Y W R k Z X I g K D I p L 0 F 1 d G 9 S Z W 1 v d m V k Q 2 9 s d W 1 u c z E u e 0 x v c 3 N l c y w 3 f S Z x d W 9 0 O y w m c X V v d D t T Z W N 0 a W 9 u M S 9 6 T G F k Z G V y I C g y K S 9 B d X R v U m V t b 3 Z l Z E N v b H V t b n M x L n t M Y W R k Z X J Q b 2 l u d H M s O H 0 m c X V v d D s s J n F 1 b 3 Q 7 U 2 V j d G l v b j E v e k x h Z G R l c i A o M i k v Q X V 0 b 1 J l b W 9 2 Z W R D b 2 x 1 b W 5 z M S 5 7 U G V y Y 2 V u d G F n Z S w 5 f S Z x d W 9 0 O y w m c X V v d D t T Z W N 0 a W 9 u M S 9 6 T G F k Z G V y I C g y K S 9 B d X R v U m V t b 3 Z l Z E N v b H V t b n M x L n t M b 2 d v R m l s Z U 5 h b W U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6 T G F k Z G V y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M Y W R k Z X I l M j A o M i k v Z G J v X 3 p M Y W R k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T G F k Z G V y J T I w K D I p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U d y b 3 V w J T I w K D I p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S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E y N G U 1 M G V j L T V k N 2 I t N D M y M y 0 4 N T d k L T U 1 O T I 3 Z j c x M D M x O C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1 R h Y m x l I i A v P j x F b n R y e S B U e X B l P S J O Y W 1 l V X B k Y X R l Z E F m d G V y R m l s b C I g V m F s d W U 9 I m w w I i A v P j x F b n R y e S B U e X B l P S J G a W x s V G F y Z 2 V 0 I i B W Y W x 1 Z T 0 i c 3 p U a X B w a W 5 n U m V z d W x 0 c 0 J 5 R 3 J v d X A i I C 8 + P E V u d H J 5 I F R 5 c G U 9 I k Z p b G x M Y X N 0 V X B k Y X R l Z C I g V m F s d W U 9 I m Q y M D I 0 L T A z L T E y V D E x O j I 0 O j A y L j E z O D Y w N T J a I i A v P j x F b n R y e S B U e X B l P S J G a W x s Q 2 9 s d W 1 u V H l w Z X M i I F Z h b H V l P S J z Q V F F Q 0 J n R U N C Z 1 l D Q W d J R k J n W U N C Z 0 l C Q W d F Q 0 V R S U N B Z 0 l D Q W c 9 P S I g L z 4 8 R W 5 0 c n k g V H l w Z T 0 i R m l s b E N v b H V t b k 5 h b W V z I i B W Y W x 1 Z T 0 i c 1 s m c X V v d D t J b m N s d W R l S W 5 H c m 9 1 c C Z x d W 9 0 O y w m c X V v d D t T Z W 5 k R 3 J v d X A m c X V v d D s s J n F 1 b 3 Q 7 R 3 J v d X B J R C Z x d W 9 0 O y w m c X V v d D t H c m 9 1 c E 5 h b W U m c X V v d D s s J n F 1 b 3 Q 7 Q W N 0 a X Z l J n F 1 b 3 Q 7 L C Z x d W 9 0 O 1 R p c H B l c k l E J n F 1 b 3 Q 7 L C Z x d W 9 0 O 0 Z p c n N 0 T m F t Z S Z x d W 9 0 O y w m c X V v d D t T d X J u Y W 1 l J n F 1 b 3 Q 7 L C Z x d W 9 0 O 1 R p c H N D b 3 J y Z W N 0 J n F 1 b 3 Q 7 L C Z x d W 9 0 O 1 d p b G R j Y X J k V G l w c y Z x d W 9 0 O y w m c X V v d D t U b 3 R h b F B v a W 5 0 c y Z x d W 9 0 O y w m c X V v d D t Q Z X J j Z W 5 0 V G l w c G V k J n F 1 b 3 Q 7 L C Z x d W 9 0 O 0 d l b m R l c i Z x d W 9 0 O y w m c X V v d D t S Z W d p b 2 4 m c X V v d D s s J n F 1 b 3 Q 7 V G V h b U Z v b G x v d 2 V k J n F 1 b 3 Q 7 L C Z x d W 9 0 O 0 N v b X B h b n k m c X V v d D s s J n F 1 b 3 Q 7 S n V z d F J h b m Q m c X V v d D s s J n F 1 b 3 Q 7 V G l w c 0 V u d G V y Z W Q m c X V v d D s s J n F 1 b 3 Q 7 V G 9 0 Y W x Q b 2 l u d H N H Y W 1 l M S Z x d W 9 0 O y w m c X V v d D t X a W x k Y 2 F y Z F R o a X N S b 3 V u Z C Z x d W 9 0 O y w m c X V v d D t M Y X N 0 U G 9 z J n F 1 b 3 Q 7 L C Z x d W 9 0 O 1 B y a X p l c 1 d v b i Z x d W 9 0 O y w m c X V v d D t I Y X N Q Y W l k J n F 1 b 3 Q 7 L C Z x d W 9 0 O 0 x h Z G R l c l R p c H N D b 3 J y Z W N 0 J n F 1 b 3 Q 7 L C Z x d W 9 0 O 0 x h Z G R l c l R p c H N D b 3 J y Z W N 0 V G h p c 1 J v d W 5 k J n F 1 b 3 Q 7 L C Z x d W 9 0 O 0 5 1 b U 1 h d G N o Z X M m c X V v d D s s J n F 1 b 3 Q 7 V G h p c 1 J v d W 5 k V G l w c G l u Z 1 B v a W 5 0 c y Z x d W 9 0 O y w m c X V v d D t U a G l z U m 9 1 b m R Q b 3 d l c l R p c H B p b m d Q b 2 l u d H M m c X V v d D t d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N z E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p U a X B w a W 5 n U m V z d W x 0 c 0 J 5 R 3 J v d X A g K D I p L 0 F 1 d G 9 S Z W 1 v d m V k Q 2 9 s d W 1 u c z E u e 0 l u Y 2 x 1 Z G V J b k d y b 3 V w L D B 9 J n F 1 b 3 Q 7 L C Z x d W 9 0 O 1 N l Y 3 R p b 2 4 x L 3 p U a X B w a W 5 n U m V z d W x 0 c 0 J 5 R 3 J v d X A g K D I p L 0 F 1 d G 9 S Z W 1 v d m V k Q 2 9 s d W 1 u c z E u e 1 N l b m R H c m 9 1 c C w x f S Z x d W 9 0 O y w m c X V v d D t T Z W N 0 a W 9 u M S 9 6 V G l w c G l u Z 1 J l c 3 V s d H N C e U d y b 3 V w I C g y K S 9 B d X R v U m V t b 3 Z l Z E N v b H V t b n M x L n t H c m 9 1 c E l E L D J 9 J n F 1 b 3 Q 7 L C Z x d W 9 0 O 1 N l Y 3 R p b 2 4 x L 3 p U a X B w a W 5 n U m V z d W x 0 c 0 J 5 R 3 J v d X A g K D I p L 0 F 1 d G 9 S Z W 1 v d m V k Q 2 9 s d W 1 u c z E u e 0 d y b 3 V w T m F t Z S w z f S Z x d W 9 0 O y w m c X V v d D t T Z W N 0 a W 9 u M S 9 6 V G l w c G l u Z 1 J l c 3 V s d H N C e U d y b 3 V w I C g y K S 9 B d X R v U m V t b 3 Z l Z E N v b H V t b n M x L n t B Y 3 R p d m U s N H 0 m c X V v d D s s J n F 1 b 3 Q 7 U 2 V j d G l v b j E v e l R p c H B p b m d S Z X N 1 b H R z Q n l H c m 9 1 c C A o M i k v Q X V 0 b 1 J l b W 9 2 Z W R D b 2 x 1 b W 5 z M S 5 7 V G l w c G V y S U Q s N X 0 m c X V v d D s s J n F 1 b 3 Q 7 U 2 V j d G l v b j E v e l R p c H B p b m d S Z X N 1 b H R z Q n l H c m 9 1 c C A o M i k v Q X V 0 b 1 J l b W 9 2 Z W R D b 2 x 1 b W 5 z M S 5 7 R m l y c 3 R O Y W 1 l L D Z 9 J n F 1 b 3 Q 7 L C Z x d W 9 0 O 1 N l Y 3 R p b 2 4 x L 3 p U a X B w a W 5 n U m V z d W x 0 c 0 J 5 R 3 J v d X A g K D I p L 0 F 1 d G 9 S Z W 1 v d m V k Q 2 9 s d W 1 u c z E u e 1 N 1 c m 5 h b W U s N 3 0 m c X V v d D s s J n F 1 b 3 Q 7 U 2 V j d G l v b j E v e l R p c H B p b m d S Z X N 1 b H R z Q n l H c m 9 1 c C A o M i k v Q X V 0 b 1 J l b W 9 2 Z W R D b 2 x 1 b W 5 z M S 5 7 V G l w c 0 N v c n J l Y 3 Q s O H 0 m c X V v d D s s J n F 1 b 3 Q 7 U 2 V j d G l v b j E v e l R p c H B p b m d S Z X N 1 b H R z Q n l H c m 9 1 c C A o M i k v Q X V 0 b 1 J l b W 9 2 Z W R D b 2 x 1 b W 5 z M S 5 7 V 2 l s Z G N h c m R U a X B z L D l 9 J n F 1 b 3 Q 7 L C Z x d W 9 0 O 1 N l Y 3 R p b 2 4 x L 3 p U a X B w a W 5 n U m V z d W x 0 c 0 J 5 R 3 J v d X A g K D I p L 0 F 1 d G 9 S Z W 1 v d m V k Q 2 9 s d W 1 u c z E u e 1 R v d G F s U G 9 p b n R z L D E w f S Z x d W 9 0 O y w m c X V v d D t T Z W N 0 a W 9 u M S 9 6 V G l w c G l u Z 1 J l c 3 V s d H N C e U d y b 3 V w I C g y K S 9 B d X R v U m V t b 3 Z l Z E N v b H V t b n M x L n t Q Z X J j Z W 5 0 V G l w c G V k L D E x f S Z x d W 9 0 O y w m c X V v d D t T Z W N 0 a W 9 u M S 9 6 V G l w c G l u Z 1 J l c 3 V s d H N C e U d y b 3 V w I C g y K S 9 B d X R v U m V t b 3 Z l Z E N v b H V t b n M x L n t H Z W 5 k Z X I s M T J 9 J n F 1 b 3 Q 7 L C Z x d W 9 0 O 1 N l Y 3 R p b 2 4 x L 3 p U a X B w a W 5 n U m V z d W x 0 c 0 J 5 R 3 J v d X A g K D I p L 0 F 1 d G 9 S Z W 1 v d m V k Q 2 9 s d W 1 u c z E u e 1 J l Z 2 l v b i w x M 3 0 m c X V v d D s s J n F 1 b 3 Q 7 U 2 V j d G l v b j E v e l R p c H B p b m d S Z X N 1 b H R z Q n l H c m 9 1 c C A o M i k v Q X V 0 b 1 J l b W 9 2 Z W R D b 2 x 1 b W 5 z M S 5 7 V G V h b U Z v b G x v d 2 V k L D E 0 f S Z x d W 9 0 O y w m c X V v d D t T Z W N 0 a W 9 u M S 9 6 V G l w c G l u Z 1 J l c 3 V s d H N C e U d y b 3 V w I C g y K S 9 B d X R v U m V t b 3 Z l Z E N v b H V t b n M x L n t D b 2 1 w Y W 5 5 L D E 1 f S Z x d W 9 0 O y w m c X V v d D t T Z W N 0 a W 9 u M S 9 6 V G l w c G l u Z 1 J l c 3 V s d H N C e U d y b 3 V w I C g y K S 9 B d X R v U m V t b 3 Z l Z E N v b H V t b n M x L n t K d X N 0 U m F u Z C w x N n 0 m c X V v d D s s J n F 1 b 3 Q 7 U 2 V j d G l v b j E v e l R p c H B p b m d S Z X N 1 b H R z Q n l H c m 9 1 c C A o M i k v Q X V 0 b 1 J l b W 9 2 Z W R D b 2 x 1 b W 5 z M S 5 7 V G l w c 0 V u d G V y Z W Q s M T d 9 J n F 1 b 3 Q 7 L C Z x d W 9 0 O 1 N l Y 3 R p b 2 4 x L 3 p U a X B w a W 5 n U m V z d W x 0 c 0 J 5 R 3 J v d X A g K D I p L 0 F 1 d G 9 S Z W 1 v d m V k Q 2 9 s d W 1 u c z E u e 1 R v d G F s U G 9 p b n R z R 2 F t Z T E s M T h 9 J n F 1 b 3 Q 7 L C Z x d W 9 0 O 1 N l Y 3 R p b 2 4 x L 3 p U a X B w a W 5 n U m V z d W x 0 c 0 J 5 R 3 J v d X A g K D I p L 0 F 1 d G 9 S Z W 1 v d m V k Q 2 9 s d W 1 u c z E u e 1 d p b G R j Y X J k V G h p c 1 J v d W 5 k L D E 5 f S Z x d W 9 0 O y w m c X V v d D t T Z W N 0 a W 9 u M S 9 6 V G l w c G l u Z 1 J l c 3 V s d H N C e U d y b 3 V w I C g y K S 9 B d X R v U m V t b 3 Z l Z E N v b H V t b n M x L n t M Y X N 0 U G 9 z L D I w f S Z x d W 9 0 O y w m c X V v d D t T Z W N 0 a W 9 u M S 9 6 V G l w c G l u Z 1 J l c 3 V s d H N C e U d y b 3 V w I C g y K S 9 B d X R v U m V t b 3 Z l Z E N v b H V t b n M x L n t Q c m l 6 Z X N X b 2 4 s M j F 9 J n F 1 b 3 Q 7 L C Z x d W 9 0 O 1 N l Y 3 R p b 2 4 x L 3 p U a X B w a W 5 n U m V z d W x 0 c 0 J 5 R 3 J v d X A g K D I p L 0 F 1 d G 9 S Z W 1 v d m V k Q 2 9 s d W 1 u c z E u e 0 h h c 1 B h a W Q s M j J 9 J n F 1 b 3 Q 7 L C Z x d W 9 0 O 1 N l Y 3 R p b 2 4 x L 3 p U a X B w a W 5 n U m V z d W x 0 c 0 J 5 R 3 J v d X A g K D I p L 0 F 1 d G 9 S Z W 1 v d m V k Q 2 9 s d W 1 u c z E u e 0 x h Z G R l c l R p c H N D b 3 J y Z W N 0 L D I z f S Z x d W 9 0 O y w m c X V v d D t T Z W N 0 a W 9 u M S 9 6 V G l w c G l u Z 1 J l c 3 V s d H N C e U d y b 3 V w I C g y K S 9 B d X R v U m V t b 3 Z l Z E N v b H V t b n M x L n t M Y W R k Z X J U a X B z Q 2 9 y c m V j d F R o a X N S b 3 V u Z C w y N H 0 m c X V v d D s s J n F 1 b 3 Q 7 U 2 V j d G l v b j E v e l R p c H B p b m d S Z X N 1 b H R z Q n l H c m 9 1 c C A o M i k v Q X V 0 b 1 J l b W 9 2 Z W R D b 2 x 1 b W 5 z M S 5 7 T n V t T W F 0 Y 2 h l c y w y N X 0 m c X V v d D s s J n F 1 b 3 Q 7 U 2 V j d G l v b j E v e l R p c H B p b m d S Z X N 1 b H R z Q n l H c m 9 1 c C A o M i k v Q X V 0 b 1 J l b W 9 2 Z W R D b 2 x 1 b W 5 z M S 5 7 V G h p c 1 J v d W 5 k V G l w c G l u Z 1 B v a W 5 0 c y w y N n 0 m c X V v d D s s J n F 1 b 3 Q 7 U 2 V j d G l v b j E v e l R p c H B p b m d S Z X N 1 b H R z Q n l H c m 9 1 c C A o M i k v Q X V 0 b 1 J l b W 9 2 Z W R D b 2 x 1 b W 5 z M S 5 7 V G h p c 1 J v d W 5 k U G 9 3 Z X J U a X B w a W 5 n U G 9 p b n R z L D I 3 f S Z x d W 9 0 O 1 0 s J n F 1 b 3 Q 7 Q 2 9 s d W 1 u Q 2 9 1 b n Q m c X V v d D s 6 M j g s J n F 1 b 3 Q 7 S 2 V 5 Q 2 9 s d W 1 u T m F t Z X M m c X V v d D s 6 W 1 0 s J n F 1 b 3 Q 7 Q 2 9 s d W 1 u S W R l b n R p d G l l c y Z x d W 9 0 O z p b J n F 1 b 3 Q 7 U 2 V j d G l v b j E v e l R p c H B p b m d S Z X N 1 b H R z Q n l H c m 9 1 c C A o M i k v Q X V 0 b 1 J l b W 9 2 Z W R D b 2 x 1 b W 5 z M S 5 7 S W 5 j b H V k Z U l u R 3 J v d X A s M H 0 m c X V v d D s s J n F 1 b 3 Q 7 U 2 V j d G l v b j E v e l R p c H B p b m d S Z X N 1 b H R z Q n l H c m 9 1 c C A o M i k v Q X V 0 b 1 J l b W 9 2 Z W R D b 2 x 1 b W 5 z M S 5 7 U 2 V u Z E d y b 3 V w L D F 9 J n F 1 b 3 Q 7 L C Z x d W 9 0 O 1 N l Y 3 R p b 2 4 x L 3 p U a X B w a W 5 n U m V z d W x 0 c 0 J 5 R 3 J v d X A g K D I p L 0 F 1 d G 9 S Z W 1 v d m V k Q 2 9 s d W 1 u c z E u e 0 d y b 3 V w S U Q s M n 0 m c X V v d D s s J n F 1 b 3 Q 7 U 2 V j d G l v b j E v e l R p c H B p b m d S Z X N 1 b H R z Q n l H c m 9 1 c C A o M i k v Q X V 0 b 1 J l b W 9 2 Z W R D b 2 x 1 b W 5 z M S 5 7 R 3 J v d X B O Y W 1 l L D N 9 J n F 1 b 3 Q 7 L C Z x d W 9 0 O 1 N l Y 3 R p b 2 4 x L 3 p U a X B w a W 5 n U m V z d W x 0 c 0 J 5 R 3 J v d X A g K D I p L 0 F 1 d G 9 S Z W 1 v d m V k Q 2 9 s d W 1 u c z E u e 0 F j d G l 2 Z S w 0 f S Z x d W 9 0 O y w m c X V v d D t T Z W N 0 a W 9 u M S 9 6 V G l w c G l u Z 1 J l c 3 V s d H N C e U d y b 3 V w I C g y K S 9 B d X R v U m V t b 3 Z l Z E N v b H V t b n M x L n t U a X B w Z X J J R C w 1 f S Z x d W 9 0 O y w m c X V v d D t T Z W N 0 a W 9 u M S 9 6 V G l w c G l u Z 1 J l c 3 V s d H N C e U d y b 3 V w I C g y K S 9 B d X R v U m V t b 3 Z l Z E N v b H V t b n M x L n t G a X J z d E 5 h b W U s N n 0 m c X V v d D s s J n F 1 b 3 Q 7 U 2 V j d G l v b j E v e l R p c H B p b m d S Z X N 1 b H R z Q n l H c m 9 1 c C A o M i k v Q X V 0 b 1 J l b W 9 2 Z W R D b 2 x 1 b W 5 z M S 5 7 U 3 V y b m F t Z S w 3 f S Z x d W 9 0 O y w m c X V v d D t T Z W N 0 a W 9 u M S 9 6 V G l w c G l u Z 1 J l c 3 V s d H N C e U d y b 3 V w I C g y K S 9 B d X R v U m V t b 3 Z l Z E N v b H V t b n M x L n t U a X B z Q 2 9 y c m V j d C w 4 f S Z x d W 9 0 O y w m c X V v d D t T Z W N 0 a W 9 u M S 9 6 V G l w c G l u Z 1 J l c 3 V s d H N C e U d y b 3 V w I C g y K S 9 B d X R v U m V t b 3 Z l Z E N v b H V t b n M x L n t X a W x k Y 2 F y Z F R p c H M s O X 0 m c X V v d D s s J n F 1 b 3 Q 7 U 2 V j d G l v b j E v e l R p c H B p b m d S Z X N 1 b H R z Q n l H c m 9 1 c C A o M i k v Q X V 0 b 1 J l b W 9 2 Z W R D b 2 x 1 b W 5 z M S 5 7 V G 9 0 Y W x Q b 2 l u d H M s M T B 9 J n F 1 b 3 Q 7 L C Z x d W 9 0 O 1 N l Y 3 R p b 2 4 x L 3 p U a X B w a W 5 n U m V z d W x 0 c 0 J 5 R 3 J v d X A g K D I p L 0 F 1 d G 9 S Z W 1 v d m V k Q 2 9 s d W 1 u c z E u e 1 B l c m N l b n R U a X B w Z W Q s M T F 9 J n F 1 b 3 Q 7 L C Z x d W 9 0 O 1 N l Y 3 R p b 2 4 x L 3 p U a X B w a W 5 n U m V z d W x 0 c 0 J 5 R 3 J v d X A g K D I p L 0 F 1 d G 9 S Z W 1 v d m V k Q 2 9 s d W 1 u c z E u e 0 d l b m R l c i w x M n 0 m c X V v d D s s J n F 1 b 3 Q 7 U 2 V j d G l v b j E v e l R p c H B p b m d S Z X N 1 b H R z Q n l H c m 9 1 c C A o M i k v Q X V 0 b 1 J l b W 9 2 Z W R D b 2 x 1 b W 5 z M S 5 7 U m V n a W 9 u L D E z f S Z x d W 9 0 O y w m c X V v d D t T Z W N 0 a W 9 u M S 9 6 V G l w c G l u Z 1 J l c 3 V s d H N C e U d y b 3 V w I C g y K S 9 B d X R v U m V t b 3 Z l Z E N v b H V t b n M x L n t U Z W F t R m 9 s b G 9 3 Z W Q s M T R 9 J n F 1 b 3 Q 7 L C Z x d W 9 0 O 1 N l Y 3 R p b 2 4 x L 3 p U a X B w a W 5 n U m V z d W x 0 c 0 J 5 R 3 J v d X A g K D I p L 0 F 1 d G 9 S Z W 1 v d m V k Q 2 9 s d W 1 u c z E u e 0 N v b X B h b n k s M T V 9 J n F 1 b 3 Q 7 L C Z x d W 9 0 O 1 N l Y 3 R p b 2 4 x L 3 p U a X B w a W 5 n U m V z d W x 0 c 0 J 5 R 3 J v d X A g K D I p L 0 F 1 d G 9 S Z W 1 v d m V k Q 2 9 s d W 1 u c z E u e 0 p 1 c 3 R S Y W 5 k L D E 2 f S Z x d W 9 0 O y w m c X V v d D t T Z W N 0 a W 9 u M S 9 6 V G l w c G l u Z 1 J l c 3 V s d H N C e U d y b 3 V w I C g y K S 9 B d X R v U m V t b 3 Z l Z E N v b H V t b n M x L n t U a X B z R W 5 0 Z X J l Z C w x N 3 0 m c X V v d D s s J n F 1 b 3 Q 7 U 2 V j d G l v b j E v e l R p c H B p b m d S Z X N 1 b H R z Q n l H c m 9 1 c C A o M i k v Q X V 0 b 1 J l b W 9 2 Z W R D b 2 x 1 b W 5 z M S 5 7 V G 9 0 Y W x Q b 2 l u d H N H Y W 1 l M S w x O H 0 m c X V v d D s s J n F 1 b 3 Q 7 U 2 V j d G l v b j E v e l R p c H B p b m d S Z X N 1 b H R z Q n l H c m 9 1 c C A o M i k v Q X V 0 b 1 J l b W 9 2 Z W R D b 2 x 1 b W 5 z M S 5 7 V 2 l s Z G N h c m R U a G l z U m 9 1 b m Q s M T l 9 J n F 1 b 3 Q 7 L C Z x d W 9 0 O 1 N l Y 3 R p b 2 4 x L 3 p U a X B w a W 5 n U m V z d W x 0 c 0 J 5 R 3 J v d X A g K D I p L 0 F 1 d G 9 S Z W 1 v d m V k Q 2 9 s d W 1 u c z E u e 0 x h c 3 R Q b 3 M s M j B 9 J n F 1 b 3 Q 7 L C Z x d W 9 0 O 1 N l Y 3 R p b 2 4 x L 3 p U a X B w a W 5 n U m V z d W x 0 c 0 J 5 R 3 J v d X A g K D I p L 0 F 1 d G 9 S Z W 1 v d m V k Q 2 9 s d W 1 u c z E u e 1 B y a X p l c 1 d v b i w y M X 0 m c X V v d D s s J n F 1 b 3 Q 7 U 2 V j d G l v b j E v e l R p c H B p b m d S Z X N 1 b H R z Q n l H c m 9 1 c C A o M i k v Q X V 0 b 1 J l b W 9 2 Z W R D b 2 x 1 b W 5 z M S 5 7 S G F z U G F p Z C w y M n 0 m c X V v d D s s J n F 1 b 3 Q 7 U 2 V j d G l v b j E v e l R p c H B p b m d S Z X N 1 b H R z Q n l H c m 9 1 c C A o M i k v Q X V 0 b 1 J l b W 9 2 Z W R D b 2 x 1 b W 5 z M S 5 7 T G F k Z G V y V G l w c 0 N v c n J l Y 3 Q s M j N 9 J n F 1 b 3 Q 7 L C Z x d W 9 0 O 1 N l Y 3 R p b 2 4 x L 3 p U a X B w a W 5 n U m V z d W x 0 c 0 J 5 R 3 J v d X A g K D I p L 0 F 1 d G 9 S Z W 1 v d m V k Q 2 9 s d W 1 u c z E u e 0 x h Z G R l c l R p c H N D b 3 J y Z W N 0 V G h p c 1 J v d W 5 k L D I 0 f S Z x d W 9 0 O y w m c X V v d D t T Z W N 0 a W 9 u M S 9 6 V G l w c G l u Z 1 J l c 3 V s d H N C e U d y b 3 V w I C g y K S 9 B d X R v U m V t b 3 Z l Z E N v b H V t b n M x L n t O d W 1 N Y X R j a G V z L D I 1 f S Z x d W 9 0 O y w m c X V v d D t T Z W N 0 a W 9 u M S 9 6 V G l w c G l u Z 1 J l c 3 V s d H N C e U d y b 3 V w I C g y K S 9 B d X R v U m V t b 3 Z l Z E N v b H V t b n M x L n t U a G l z U m 9 1 b m R U a X B w a W 5 n U G 9 p b n R z L D I 2 f S Z x d W 9 0 O y w m c X V v d D t T Z W N 0 a W 9 u M S 9 6 V G l w c G l u Z 1 J l c 3 V s d H N C e U d y b 3 V w I C g y K S 9 B d X R v U m V t b 3 Z l Z E N v b H V t b n M x L n t U a G l z U m 9 1 b m R Q b 3 d l c l R p c H B p b m d Q b 2 l u d H M s M j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6 V G l w c G l u Z 1 J l c 3 V s d H N C e U d y b 3 V w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0 J 5 R 3 J v d X A l M j A o M i k v Z G J v X 3 p U a X B w a W 5 n U m V z d W x 0 c 0 J 5 R 3 J v d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U d y b 3 V w J T I w K D I p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X a W 5 u Z X J U a G l z U m 9 1 b m R Q Y W l k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3 p U a X B w a W 5 n U m V z d W x 0 c 1 d p b m 5 l c l R o a X N S b 3 V u Z F B h a W R f X z I i I C 8 + P E V u d H J 5 I F R 5 c G U 9 I k Z p b G x l Z E N v b X B s Z X R l U m V z d W x 0 V G 9 X b 3 J r c 2 h l Z X Q i I F Z h b H V l P S J s M S I g L z 4 8 R W 5 0 c n k g V H l w Z T 0 i U X V l c n l J R C I g V m F s d W U 9 I n M 0 M W E 3 O D J m Z S 0 w M D Z k L T Q y Y W E t Y j k 5 Z C 1 l Z T B j Y W Y 1 M G Y 0 Y W Q i I C 8 + P E V u d H J 5 I F R 5 c G U 9 I k Z p b G x M Y X N 0 V X B k Y X R l Z C I g V m F s d W U 9 I m Q y M D I 0 L T A z L T E y V D E x O j I 1 O j A 4 L j Q x N T I w M T N a I i A v P j x F b n R y e S B U e X B l P S J G a W x s Q 2 9 s d W 1 u V H l w Z X M i I F Z h b H V l P S J z Q W d Z R 0 F n S U N B U U k 9 I i A v P j x F b n R y e S B U e X B l P S J G a W x s Q 2 9 s d W 1 u T m F t Z X M i I F Z h b H V l P S J z W y Z x d W 9 0 O 1 R p c H B l c k l E J n F 1 b 3 Q 7 L C Z x d W 9 0 O 0 Z p c n N 0 T m F t Z S Z x d W 9 0 O y w m c X V v d D t T d X J u Y W 1 l J n F 1 b 3 Q 7 L C Z x d W 9 0 O 1 J v d W 5 k T n V t J n F 1 b 3 Q 7 L C Z x d W 9 0 O 1 R o a X N S b 3 V u Z F R p c H B p b m d Q b 2 l u d H M m c X V v d D s s J n F 1 b 3 Q 7 V G 9 0 Y W x Q b 2 l u d H N H Y W 1 l M S Z x d W 9 0 O y w m c X V v d D t U a X B z R W 5 0 Z X J l Z C Z x d W 9 0 O y w m c X V v d D t H Y W 1 l M V B v a W 5 0 c 0 R p Z m Y m c X V v d D t d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y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p U a X B w a W 5 n U m V z d W x 0 c 1 d p b m 5 l c l R o a X N S b 3 V u Z F B h a W Q g K D I p L 0 F 1 d G 9 S Z W 1 v d m V k Q 2 9 s d W 1 u c z E u e 1 R p c H B l c k l E L D B 9 J n F 1 b 3 Q 7 L C Z x d W 9 0 O 1 N l Y 3 R p b 2 4 x L 3 p U a X B w a W 5 n U m V z d W x 0 c 1 d p b m 5 l c l R o a X N S b 3 V u Z F B h a W Q g K D I p L 0 F 1 d G 9 S Z W 1 v d m V k Q 2 9 s d W 1 u c z E u e 0 Z p c n N 0 T m F t Z S w x f S Z x d W 9 0 O y w m c X V v d D t T Z W N 0 a W 9 u M S 9 6 V G l w c G l u Z 1 J l c 3 V s d H N X a W 5 u Z X J U a G l z U m 9 1 b m R Q Y W l k I C g y K S 9 B d X R v U m V t b 3 Z l Z E N v b H V t b n M x L n t T d X J u Y W 1 l L D J 9 J n F 1 b 3 Q 7 L C Z x d W 9 0 O 1 N l Y 3 R p b 2 4 x L 3 p U a X B w a W 5 n U m V z d W x 0 c 1 d p b m 5 l c l R o a X N S b 3 V u Z F B h a W Q g K D I p L 0 F 1 d G 9 S Z W 1 v d m V k Q 2 9 s d W 1 u c z E u e 1 J v d W 5 k T n V t L D N 9 J n F 1 b 3 Q 7 L C Z x d W 9 0 O 1 N l Y 3 R p b 2 4 x L 3 p U a X B w a W 5 n U m V z d W x 0 c 1 d p b m 5 l c l R o a X N S b 3 V u Z F B h a W Q g K D I p L 0 F 1 d G 9 S Z W 1 v d m V k Q 2 9 s d W 1 u c z E u e 1 R o a X N S b 3 V u Z F R p c H B p b m d Q b 2 l u d H M s N H 0 m c X V v d D s s J n F 1 b 3 Q 7 U 2 V j d G l v b j E v e l R p c H B p b m d S Z X N 1 b H R z V 2 l u b m V y V G h p c 1 J v d W 5 k U G F p Z C A o M i k v Q X V 0 b 1 J l b W 9 2 Z W R D b 2 x 1 b W 5 z M S 5 7 V G 9 0 Y W x Q b 2 l u d H N H Y W 1 l M S w 1 f S Z x d W 9 0 O y w m c X V v d D t T Z W N 0 a W 9 u M S 9 6 V G l w c G l u Z 1 J l c 3 V s d H N X a W 5 u Z X J U a G l z U m 9 1 b m R Q Y W l k I C g y K S 9 B d X R v U m V t b 3 Z l Z E N v b H V t b n M x L n t U a X B z R W 5 0 Z X J l Z C w 2 f S Z x d W 9 0 O y w m c X V v d D t T Z W N 0 a W 9 u M S 9 6 V G l w c G l u Z 1 J l c 3 V s d H N X a W 5 u Z X J U a G l z U m 9 1 b m R Q Y W l k I C g y K S 9 B d X R v U m V t b 3 Z l Z E N v b H V t b n M x L n t H Y W 1 l M V B v a W 5 0 c 0 R p Z m Y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e l R p c H B p b m d S Z X N 1 b H R z V 2 l u b m V y V G h p c 1 J v d W 5 k U G F p Z C A o M i k v Q X V 0 b 1 J l b W 9 2 Z W R D b 2 x 1 b W 5 z M S 5 7 V G l w c G V y S U Q s M H 0 m c X V v d D s s J n F 1 b 3 Q 7 U 2 V j d G l v b j E v e l R p c H B p b m d S Z X N 1 b H R z V 2 l u b m V y V G h p c 1 J v d W 5 k U G F p Z C A o M i k v Q X V 0 b 1 J l b W 9 2 Z W R D b 2 x 1 b W 5 z M S 5 7 R m l y c 3 R O Y W 1 l L D F 9 J n F 1 b 3 Q 7 L C Z x d W 9 0 O 1 N l Y 3 R p b 2 4 x L 3 p U a X B w a W 5 n U m V z d W x 0 c 1 d p b m 5 l c l R o a X N S b 3 V u Z F B h a W Q g K D I p L 0 F 1 d G 9 S Z W 1 v d m V k Q 2 9 s d W 1 u c z E u e 1 N 1 c m 5 h b W U s M n 0 m c X V v d D s s J n F 1 b 3 Q 7 U 2 V j d G l v b j E v e l R p c H B p b m d S Z X N 1 b H R z V 2 l u b m V y V G h p c 1 J v d W 5 k U G F p Z C A o M i k v Q X V 0 b 1 J l b W 9 2 Z W R D b 2 x 1 b W 5 z M S 5 7 U m 9 1 b m R O d W 0 s M 3 0 m c X V v d D s s J n F 1 b 3 Q 7 U 2 V j d G l v b j E v e l R p c H B p b m d S Z X N 1 b H R z V 2 l u b m V y V G h p c 1 J v d W 5 k U G F p Z C A o M i k v Q X V 0 b 1 J l b W 9 2 Z W R D b 2 x 1 b W 5 z M S 5 7 V G h p c 1 J v d W 5 k V G l w c G l u Z 1 B v a W 5 0 c y w 0 f S Z x d W 9 0 O y w m c X V v d D t T Z W N 0 a W 9 u M S 9 6 V G l w c G l u Z 1 J l c 3 V s d H N X a W 5 u Z X J U a G l z U m 9 1 b m R Q Y W l k I C g y K S 9 B d X R v U m V t b 3 Z l Z E N v b H V t b n M x L n t U b 3 R h b F B v a W 5 0 c 0 d h b W U x L D V 9 J n F 1 b 3 Q 7 L C Z x d W 9 0 O 1 N l Y 3 R p b 2 4 x L 3 p U a X B w a W 5 n U m V z d W x 0 c 1 d p b m 5 l c l R o a X N S b 3 V u Z F B h a W Q g K D I p L 0 F 1 d G 9 S Z W 1 v d m V k Q 2 9 s d W 1 u c z E u e 1 R p c H N F b n R l c m V k L D Z 9 J n F 1 b 3 Q 7 L C Z x d W 9 0 O 1 N l Y 3 R p b 2 4 x L 3 p U a X B w a W 5 n U m V z d W x 0 c 1 d p b m 5 l c l R o a X N S b 3 V u Z F B h a W Q g K D I p L 0 F 1 d G 9 S Z W 1 v d m V k Q 2 9 s d W 1 u c z E u e 0 d h b W U x U G 9 p b n R z R G l m Z i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e l R p c H B p b m d S Z X N 1 b H R z V 2 l u b m V y V G h p c 1 J v d W 5 k U G F p Z C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X a W 5 u Z X J U a G l z U m 9 1 b m R Q Y W l k J T I w K D I p L 2 R i b 1 9 6 V G l w c G l u Z 1 J l c 3 V s d H N X a W 5 u Z X J U a G l z U m 9 1 b m R Q Y W l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9 1 b m R U a X B z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w d G l v b n M v S W 5 z Z X J 0 Z W Q l M j B O d W 1 i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H R p b 2 5 z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3 B 0 a W 9 u c y 9 B Z G R l Z C U y M E N v b m R p d G l v b m F s J T I w Q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3 B 0 a W 9 u c y 9 S Z W 5 h b W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H R p b 2 5 z L 0 l u c 2 V y d G V k J T I w T n V t Y m V y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o a X N S b 3 V u Z E 5 1 b T I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T B h O W M 3 M 2 Y t M 2 I 4 Z S 0 0 O T Z m L T h m O D M t O G I z M z d l N 2 J j Z m R i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x v Y W R l Z F R v Q W 5 h b H l z a X N T Z X J 2 a W N l c y I g V m F s d W U 9 I m w w I i A v P j x F b n R y e S B U e X B l P S J G a W x s T G F z d F V w Z G F 0 Z W Q i I F Z h b H V l P S J k M j A y N C 0 w M y 0 x M l Q x M T o y N T o w M S 4 z M T A 2 M T A y W i I g L z 4 8 R W 5 0 c n k g V H l w Z T 0 i R m l s b E N v b H V t b l R 5 c G V z I i B W Y W x 1 Z T 0 i c 0 J R P T 0 i I C 8 + P E V u d H J 5 I F R 5 c G U 9 I k Z p b G x D b 2 x 1 b W 5 O Y W 1 l c y I g V m F s d W U 9 I n N b J n F 1 b 3 Q 7 T 3 B 0 a W 9 u V m F s d W V O d W 1 l c m l j J n F 1 b 3 Q 7 X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a G l z U m 9 1 b m R O d W 0 y L 0 F 1 d G 9 S Z W 1 v d m V k Q 2 9 s d W 1 u c z E u e 0 9 w d G l v b l Z h b H V l T n V t Z X J p Y y w w f S Z x d W 9 0 O 1 0 s J n F 1 b 3 Q 7 Q 2 9 s d W 1 u Q 2 9 1 b n Q m c X V v d D s 6 M S w m c X V v d D t L Z X l D b 2 x 1 b W 5 O Y W 1 l c y Z x d W 9 0 O z p b X S w m c X V v d D t D b 2 x 1 b W 5 J Z G V u d G l 0 a W V z J n F 1 b 3 Q 7 O l s m c X V v d D t T Z W N 0 a W 9 u M S 9 U a G l z U m 9 1 b m R O d W 0 y L 0 F 1 d G 9 S Z W 1 v d m V k Q 2 9 s d W 1 u c z E u e 0 9 w d G l v b l Z h b H V l T n V t Z X J p Y y w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h p c 1 J v d W 5 k T n V t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G l z U m 9 1 b m R O d W 0 y L 2 R i b 1 9 P c H R p b 2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h p c 1 J v d W 5 k T n V t M i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o a X N S b 3 V u Z E 5 1 b T I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h p c 1 J v d W 5 k T n V t M i 9 J b n N l c n R l Z C U y M E 5 1 b W J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o a X N S b 3 V u Z E 5 1 b T I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G l z U m 9 1 b m R O d W 0 y L 0 F k Z G V k J T I w Q 2 9 u Z G l 0 a W 9 u Y W w l M j B D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G l z U m 9 1 b m R O d W 0 y L 1 J l b m F t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o a X N S b 3 V u Z E 5 1 b T I v S W 5 z Z X J 0 Z W Q l M j B O d W 1 i Z X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h p c 1 J v d W 5 k T n V t M i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h p c 1 J v d W 5 k T n V t M i 9 S Z W 1 v d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G l z U m 9 1 b m R O d W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O d W 1 i Z X I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R d W V y e U l E I i B W Y W x 1 Z T 0 i c 2 V m N G U 1 O W U 4 L T I z M W I t N G E 5 Y S 1 i M T Z l L T Z l Z m M 2 N D U 0 N z I z N C I g L z 4 8 R W 5 0 c n k g V H l w Z T 0 i R m l s b E x h c 3 R V c G R h d G V k I i B W Y W x 1 Z T 0 i Z D I w M j Q t M D M t M T J U M T E 6 M j M 6 N T k u M z E 3 N D M 2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V G h p c 1 J v d W 5 k T n V t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o a X N S b 3 V u Z E 5 1 b S 9 D b 2 x 1 b W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h p c 1 J v d W 5 k T n V t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w c y 9 F e H B h b m R l Z C U y M E 1 h d G N o Z X N B b G x Z Z W F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c H M v R X h w Y W 5 k Z W Q l M j B U a X B w Z X J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c H M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c H M v T W V y Z 2 V k J T I w U X V l c m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z L 0 V 4 c G F u Z G V k J T I w V G V h b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z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0 Y 2 h l c y 9 N Z X J n Z W Q l M j B R d W V y a W V z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0 J 5 U m V n a W 9 u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0 J 5 R 2 V u Z G V y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0 J 5 R 2 V u Z G V y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Z W F t T G F k Z G V y U G 9 z a X R p b 2 5 z J T I w K D Q p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S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c y Z W N m Z j I 4 L T g 2 M D A t N D A z N S 0 5 M j A z L W I z N W M y Z D l m Z j Y 4 Y y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R l Y W 1 M Y W R k Z X J Q b 3 N p d G l v b n N f X z M x N S I g L z 4 8 R W 5 0 c n k g V H l w Z T 0 i T G 9 h Z G V k V G 9 B b m F s e X N p c 1 N l c n Z p Y 2 V z I i B W Y W x 1 Z T 0 i b D A i I C 8 + P E V u d H J 5 I F R 5 c G U 9 I k Z p b G x M Y X N 0 V X B k Y X R l Z C I g V m F s d W U 9 I m Q y M D I 0 L T A z L T E y V D I z O j E y O j Q 4 L j A 0 M T M 0 N z h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2 x 1 b W 5 U e X B l c y I g V m F s d W U 9 I n N B Z 0 l D Q W d J P S I g L z 4 8 R W 5 0 c n k g V H l w Z T 0 i R m l s b E N v b H V t b k 5 h b W V z I i B W Y W x 1 Z T 0 i c 1 s m c X V v d D t U Z W F t T G F k Z G V y S U Q m c X V v d D s s J n F 1 b 3 Q 7 V G V h b U l E J n F 1 b 3 Q 7 L C Z x d W 9 0 O 1 J v d W 5 k T n V t J n F 1 b 3 Q 7 L C Z x d W 9 0 O 0 x h Z G R l c l B v c y Z x d W 9 0 O y w m c X V v d D t D b 2 1 w Z X R p d G l v b l B v a W 5 0 c y Z x d W 9 0 O 1 0 i I C 8 + P E V u d H J 5 I F R 5 c G U 9 I k Z p b G x T d G F 0 d X M i I F Z h b H V l P S J z Q 2 9 t c G x l d G U i I C 8 + P E V u d H J 5 I F R 5 c G U 9 I k Z p b G x D b 3 V u d C I g V m F s d W U 9 I m w 4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Z W F t T G F k Z G V y U G 9 z a X R p b 2 5 z I C g z K S 9 B d X R v U m V t b 3 Z l Z E N v b H V t b n M x L n t U Z W F t T G F k Z G V y S U Q s M H 0 m c X V v d D s s J n F 1 b 3 Q 7 U 2 V j d G l v b j E v V G V h b U x h Z G R l c l B v c 2 l 0 a W 9 u c y A o M y k v Q X V 0 b 1 J l b W 9 2 Z W R D b 2 x 1 b W 5 z M S 5 7 V G V h b U l E L D F 9 J n F 1 b 3 Q 7 L C Z x d W 9 0 O 1 N l Y 3 R p b 2 4 x L 1 R l Y W 1 M Y W R k Z X J Q b 3 N p d G l v b n M g K D M p L 0 F 1 d G 9 S Z W 1 v d m V k Q 2 9 s d W 1 u c z E u e 1 J v d W 5 k T n V t L D J 9 J n F 1 b 3 Q 7 L C Z x d W 9 0 O 1 N l Y 3 R p b 2 4 x L 1 R l Y W 1 M Y W R k Z X J Q b 3 N p d G l v b n M g K D M p L 0 F 1 d G 9 S Z W 1 v d m V k Q 2 9 s d W 1 u c z E u e 0 x h Z G R l c l B v c y w z f S Z x d W 9 0 O y w m c X V v d D t T Z W N 0 a W 9 u M S 9 U Z W F t T G F k Z G V y U G 9 z a X R p b 2 5 z I C g z K S 9 B d X R v U m V t b 3 Z l Z E N v b H V t b n M x L n t D b 2 1 w Z X R p d G l v b l B v a W 5 0 c y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Z W F t T G F k Z G V y U G 9 z a X R p b 2 5 z I C g z K S 9 B d X R v U m V t b 3 Z l Z E N v b H V t b n M x L n t U Z W F t T G F k Z G V y S U Q s M H 0 m c X V v d D s s J n F 1 b 3 Q 7 U 2 V j d G l v b j E v V G V h b U x h Z G R l c l B v c 2 l 0 a W 9 u c y A o M y k v Q X V 0 b 1 J l b W 9 2 Z W R D b 2 x 1 b W 5 z M S 5 7 V G V h b U l E L D F 9 J n F 1 b 3 Q 7 L C Z x d W 9 0 O 1 N l Y 3 R p b 2 4 x L 1 R l Y W 1 M Y W R k Z X J Q b 3 N p d G l v b n M g K D M p L 0 F 1 d G 9 S Z W 1 v d m V k Q 2 9 s d W 1 u c z E u e 1 J v d W 5 k T n V t L D J 9 J n F 1 b 3 Q 7 L C Z x d W 9 0 O 1 N l Y 3 R p b 2 4 x L 1 R l Y W 1 M Y W R k Z X J Q b 3 N p d G l v b n M g K D M p L 0 F 1 d G 9 S Z W 1 v d m V k Q 2 9 s d W 1 u c z E u e 0 x h Z G R l c l B v c y w z f S Z x d W 9 0 O y w m c X V v d D t T Z W N 0 a W 9 u M S 9 U Z W F t T G F k Z G V y U G 9 z a X R p b 2 5 z I C g z K S 9 B d X R v U m V t b 3 Z l Z E N v b H V t b n M x L n t D b 2 1 w Z X R p d G l v b l B v a W 5 0 c y w 0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Z W F t T G F k Z G V y U G 9 z a X R p b 2 5 z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Y W 1 M Y W R k Z X J Q b 3 N p d G l v b n M l M j A o N C k v S E Z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V h b U x h Z G R l c l B v c 2 l 0 a W 9 u c y U y M C g 0 K S 9 k Y m 9 f V G V h b U x h Z G R l c l B v c 2 l 0 a W 9 u c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C 9 d J / 9 M s o v Q r B h l Y 3 W 6 B k H A A A A A A I A A A A A A B B m A A A A A Q A A I A A A A M H H m Z A O Z 0 f G X s E 6 4 A p L 8 B Q a 8 Q w W M Y X Y k 0 W U x J B j S b T 6 A A A A A A 6 A A A A A A g A A I A A A A H U p E B A r p P p P J / u d k 8 7 c H U 0 m b D b w s j k 7 C x n m h / Q b v B V i U A A A A D e 6 f E s u N h T G L K N C / 4 j k 4 B P I n O X c h U 1 J T T p o + Y P 4 X L f K 6 v + Z U X H g 1 k F U 4 u 1 4 b I Q g K 1 N J 3 e T v 3 v Z 9 b + R W B I W 4 G B o / K 8 X t T 2 N J x b x 6 X D 3 A t U 1 L Q A A A A D S U c + a e 0 m X C O d X w P C m e + s p e u N e E G K x z p j e 1 j C 6 J T M O Q S w k p 8 c p l q r t N H Y 2 r Z i x G J / L L S M E B 6 S d C D g F p 1 w I B k 7 w = < / D a t a M a s h u p > 
</file>

<file path=customXml/item14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9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2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10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11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12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13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14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15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16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17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18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19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2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3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4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5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6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7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8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9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36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33</vt:i4>
      </vt:variant>
    </vt:vector>
  </HeadingPairs>
  <TitlesOfParts>
    <vt:vector size="70" baseType="lpstr">
      <vt:lpstr>zLadder</vt:lpstr>
      <vt:lpstr>Results</vt:lpstr>
      <vt:lpstr>PowerTipping</vt:lpstr>
      <vt:lpstr>GroupResults</vt:lpstr>
      <vt:lpstr>Stats</vt:lpstr>
      <vt:lpstr>TeamLadderPositions2</vt:lpstr>
      <vt:lpstr>Groups</vt:lpstr>
      <vt:lpstr>zTippingResultsByGroup</vt:lpstr>
      <vt:lpstr>TipperLadderPos</vt:lpstr>
      <vt:lpstr>TeamLadderPositions</vt:lpstr>
      <vt:lpstr>RoundTips</vt:lpstr>
      <vt:lpstr>Matches</vt:lpstr>
      <vt:lpstr>Scratchpad</vt:lpstr>
      <vt:lpstr>TeamLadderPositions (2)</vt:lpstr>
      <vt:lpstr>zInvalidWildcards</vt:lpstr>
      <vt:lpstr>zInvalidTips</vt:lpstr>
      <vt:lpstr>zHotTipResetRound</vt:lpstr>
      <vt:lpstr>Options</vt:lpstr>
      <vt:lpstr>zTippingResultsByQuarter</vt:lpstr>
      <vt:lpstr>zTippingResultsByTeamFollowed</vt:lpstr>
      <vt:lpstr>zInvalidHotTips</vt:lpstr>
      <vt:lpstr>zTippingResults</vt:lpstr>
      <vt:lpstr>Matches (2)</vt:lpstr>
      <vt:lpstr>zTippingResultsThisRound</vt:lpstr>
      <vt:lpstr>zHotTipSurvivors</vt:lpstr>
      <vt:lpstr>zHotTipSurvivorsPreviousRound</vt:lpstr>
      <vt:lpstr>zHotTipTeamsUsed</vt:lpstr>
      <vt:lpstr>Tippers</vt:lpstr>
      <vt:lpstr>TipperLadderPositions</vt:lpstr>
      <vt:lpstr>zTippingResultsPower</vt:lpstr>
      <vt:lpstr>zTippingResultsByRegion</vt:lpstr>
      <vt:lpstr>zTippingResultsByGender</vt:lpstr>
      <vt:lpstr>zLadder10yr</vt:lpstr>
      <vt:lpstr>zTippingResultsWinnerThisRound</vt:lpstr>
      <vt:lpstr>Teams</vt:lpstr>
      <vt:lpstr>zTippingResultsWinnerThisRoundP</vt:lpstr>
      <vt:lpstr>LadderRoundByRound</vt:lpstr>
      <vt:lpstr>TeamLadderPositions2!FirstRow</vt:lpstr>
      <vt:lpstr>zTippingResultsByGroup!FirstRow</vt:lpstr>
      <vt:lpstr>FirstRow</vt:lpstr>
      <vt:lpstr>TeamLadderPositions2!GroupID</vt:lpstr>
      <vt:lpstr>zTippingResultsByGroup!GroupID</vt:lpstr>
      <vt:lpstr>GroupID</vt:lpstr>
      <vt:lpstr>TeamLadderPositions2!HotTipResetRound</vt:lpstr>
      <vt:lpstr>HotTipResetRound</vt:lpstr>
      <vt:lpstr>GroupResults!InTheMoneyRank</vt:lpstr>
      <vt:lpstr>PowerTipping!InTheMoneyRank</vt:lpstr>
      <vt:lpstr>TeamLadderPositions2!InTheMoneyRank</vt:lpstr>
      <vt:lpstr>zTippingResultsByGroup!InTheMoneyRank</vt:lpstr>
      <vt:lpstr>InTheMoneyRank</vt:lpstr>
      <vt:lpstr>TeamLadderPositions2!PaidRoundNum</vt:lpstr>
      <vt:lpstr>PaidRoundNum</vt:lpstr>
      <vt:lpstr>GroupResults!Print_Area</vt:lpstr>
      <vt:lpstr>GroupResults!Print_Titles</vt:lpstr>
      <vt:lpstr>PowerTipping!Print_Titles</vt:lpstr>
      <vt:lpstr>Results!Print_Titles</vt:lpstr>
      <vt:lpstr>GroupResults!TheRoundNum</vt:lpstr>
      <vt:lpstr>PowerTipping!TheRoundNum</vt:lpstr>
      <vt:lpstr>TeamLadderPositions2!TheRoundNum</vt:lpstr>
      <vt:lpstr>TheRoundNum</vt:lpstr>
      <vt:lpstr>TeamLadderPositions2!ThisRoundNum</vt:lpstr>
      <vt:lpstr>ThisRoundNum</vt:lpstr>
      <vt:lpstr>TeamLadderPositions2!WinnerMustBePaid</vt:lpstr>
      <vt:lpstr>WinnerMustBePaid</vt:lpstr>
      <vt:lpstr>TeamLadderPositions2!WinnerThisRoundMsg</vt:lpstr>
      <vt:lpstr>WinnerThisRoundMsg</vt:lpstr>
      <vt:lpstr>TeamLadderPositions2!WinnerThisRoundPaidMsg</vt:lpstr>
      <vt:lpstr>WinnerThisRoundPaidMsg</vt:lpstr>
      <vt:lpstr>TeamLadderPositions2!WinnerTipperIDs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Gerry</cp:lastModifiedBy>
  <cp:revision/>
  <cp:lastPrinted>2024-03-12T23:26:45Z</cp:lastPrinted>
  <dcterms:created xsi:type="dcterms:W3CDTF">2022-04-03T05:03:29Z</dcterms:created>
  <dcterms:modified xsi:type="dcterms:W3CDTF">2024-03-13T00:19:51Z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c827c5f-d77d-468f-a3c3-decabf6606dc_Enabled">
    <vt:lpwstr>true</vt:lpwstr>
  </property>
  <property fmtid="{D5CDD505-2E9C-101B-9397-08002B2CF9AE}" pid="3" name="MSIP_Label_1c827c5f-d77d-468f-a3c3-decabf6606dc_SetDate">
    <vt:lpwstr>2024-03-13T00:02:59Z</vt:lpwstr>
  </property>
  <property fmtid="{D5CDD505-2E9C-101B-9397-08002B2CF9AE}" pid="4" name="MSIP_Label_1c827c5f-d77d-468f-a3c3-decabf6606dc_Method">
    <vt:lpwstr>Privileged</vt:lpwstr>
  </property>
  <property fmtid="{D5CDD505-2E9C-101B-9397-08002B2CF9AE}" pid="5" name="MSIP_Label_1c827c5f-d77d-468f-a3c3-decabf6606dc_Name">
    <vt:lpwstr>NON-BUSINESS</vt:lpwstr>
  </property>
  <property fmtid="{D5CDD505-2E9C-101B-9397-08002B2CF9AE}" pid="6" name="MSIP_Label_1c827c5f-d77d-468f-a3c3-decabf6606dc_SiteId">
    <vt:lpwstr>a2bed0c4-5957-4f73-b0c2-a811407590fb</vt:lpwstr>
  </property>
  <property fmtid="{D5CDD505-2E9C-101B-9397-08002B2CF9AE}" pid="7" name="MSIP_Label_1c827c5f-d77d-468f-a3c3-decabf6606dc_ActionId">
    <vt:lpwstr>0a478fd6-e068-43f9-9d9f-0a5b26f4c813</vt:lpwstr>
  </property>
  <property fmtid="{D5CDD505-2E9C-101B-9397-08002B2CF9AE}" pid="8" name="MSIP_Label_1c827c5f-d77d-468f-a3c3-decabf6606dc_ContentBits">
    <vt:lpwstr>0</vt:lpwstr>
  </property>
</Properties>
</file>